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面试成绩" sheetId="1" r:id="rId1"/>
  </sheets>
  <definedNames>
    <definedName name="_xlnm.Print_Titles" localSheetId="0">面试成绩!$1:$2</definedName>
  </definedNames>
  <calcPr calcId="144525"/>
</workbook>
</file>

<file path=xl/sharedStrings.xml><?xml version="1.0" encoding="utf-8"?>
<sst xmlns="http://schemas.openxmlformats.org/spreadsheetml/2006/main" count="11" uniqueCount="10">
  <si>
    <t>2021年宛城区事业单位招才引智面试成绩表</t>
  </si>
  <si>
    <t>准考证号</t>
  </si>
  <si>
    <t>岗位代码</t>
  </si>
  <si>
    <t>姓名</t>
  </si>
  <si>
    <t>性别</t>
  </si>
  <si>
    <t>面试室</t>
  </si>
  <si>
    <t>抽签顺序</t>
  </si>
  <si>
    <t>面试成绩</t>
  </si>
  <si>
    <t>备注</t>
  </si>
  <si>
    <t>缺考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</si>
</sst>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rgb="FF00206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workbookViewId="0">
      <selection activeCell="A2" sqref="A2:H11"/>
    </sheetView>
  </sheetViews>
  <sheetFormatPr defaultColWidth="9" defaultRowHeight="25" customHeight="1" outlineLevelCol="7"/>
  <cols>
    <col min="1" max="1" width="13.125" style="4" customWidth="1"/>
    <col min="2" max="2" width="9.625" style="4" customWidth="1"/>
    <col min="3" max="3" width="13.125" style="5" customWidth="1"/>
    <col min="4" max="4" width="7.5" style="5" customWidth="1"/>
    <col min="5" max="5" width="8.625" style="6" customWidth="1"/>
    <col min="6" max="6" width="10" style="6" customWidth="1"/>
    <col min="7" max="7" width="12.25" style="7" customWidth="1"/>
    <col min="8" max="8" width="10.5" style="6" customWidth="1"/>
    <col min="9" max="218" width="13.875" style="1" customWidth="1"/>
    <col min="219" max="219" width="13.875" style="1"/>
    <col min="220" max="16361" width="9" style="1"/>
  </cols>
  <sheetData>
    <row r="1" s="1" customFormat="1" customHeight="1" spans="1:8">
      <c r="A1" s="8" t="s">
        <v>0</v>
      </c>
      <c r="B1" s="8"/>
      <c r="C1" s="8"/>
      <c r="D1" s="8"/>
      <c r="E1" s="8"/>
      <c r="F1" s="8"/>
      <c r="G1" s="9"/>
      <c r="H1" s="8"/>
    </row>
    <row r="2" s="1" customFormat="1" ht="30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0" t="s">
        <v>8</v>
      </c>
    </row>
    <row r="3" s="1" customFormat="1" ht="30" customHeight="1" spans="1:8">
      <c r="A3" s="13" t="str">
        <f>"21321100319"</f>
        <v>21321100319</v>
      </c>
      <c r="B3" s="13" t="str">
        <f>"2110"</f>
        <v>2110</v>
      </c>
      <c r="C3" s="13" t="str">
        <f>"陈昕"</f>
        <v>陈昕</v>
      </c>
      <c r="D3" s="13" t="str">
        <f>"男"</f>
        <v>男</v>
      </c>
      <c r="E3" s="13">
        <v>1</v>
      </c>
      <c r="F3" s="13">
        <v>1</v>
      </c>
      <c r="G3" s="14">
        <v>82.06</v>
      </c>
      <c r="H3" s="13"/>
    </row>
    <row r="4" s="1" customFormat="1" ht="30" customHeight="1" spans="1:8">
      <c r="A4" s="13" t="str">
        <f>"21321190308"</f>
        <v>21321190308</v>
      </c>
      <c r="B4" s="13" t="str">
        <f>"2119"</f>
        <v>2119</v>
      </c>
      <c r="C4" s="13" t="str">
        <f>"陈昂"</f>
        <v>陈昂</v>
      </c>
      <c r="D4" s="13" t="str">
        <f>"男"</f>
        <v>男</v>
      </c>
      <c r="E4" s="13">
        <v>1</v>
      </c>
      <c r="F4" s="13">
        <v>2</v>
      </c>
      <c r="G4" s="14">
        <v>78.22</v>
      </c>
      <c r="H4" s="13"/>
    </row>
    <row r="5" s="1" customFormat="1" ht="30" customHeight="1" spans="1:8">
      <c r="A5" s="13" t="str">
        <f>"21321340816"</f>
        <v>21321340816</v>
      </c>
      <c r="B5" s="13" t="str">
        <f>"2108"</f>
        <v>2108</v>
      </c>
      <c r="C5" s="13" t="str">
        <f>"李基"</f>
        <v>李基</v>
      </c>
      <c r="D5" s="13" t="str">
        <f>"女"</f>
        <v>女</v>
      </c>
      <c r="E5" s="13">
        <v>1</v>
      </c>
      <c r="F5" s="13">
        <v>3</v>
      </c>
      <c r="G5" s="14"/>
      <c r="H5" s="13" t="s">
        <v>9</v>
      </c>
    </row>
    <row r="6" s="1" customFormat="1" customHeight="1" spans="1:8">
      <c r="A6" s="13" t="str">
        <f>"21321170621"</f>
        <v>21321170621</v>
      </c>
      <c r="B6" s="13" t="str">
        <f>"2117"</f>
        <v>2117</v>
      </c>
      <c r="C6" s="13" t="str">
        <f>"王秋文"</f>
        <v>王秋文</v>
      </c>
      <c r="D6" s="13" t="str">
        <f>"女"</f>
        <v>女</v>
      </c>
      <c r="E6" s="13">
        <v>1</v>
      </c>
      <c r="F6" s="13">
        <v>4</v>
      </c>
      <c r="G6" s="14">
        <v>83.6</v>
      </c>
      <c r="H6" s="13"/>
    </row>
    <row r="7" s="1" customFormat="1" customHeight="1" spans="1:8">
      <c r="A7" s="13" t="str">
        <f>"21321090203"</f>
        <v>21321090203</v>
      </c>
      <c r="B7" s="13" t="str">
        <f>"2109"</f>
        <v>2109</v>
      </c>
      <c r="C7" s="13" t="str">
        <f>"胡聪坻"</f>
        <v>胡聪坻</v>
      </c>
      <c r="D7" s="13" t="str">
        <f>"男"</f>
        <v>男</v>
      </c>
      <c r="E7" s="13">
        <v>1</v>
      </c>
      <c r="F7" s="13">
        <v>5</v>
      </c>
      <c r="G7" s="14">
        <v>85.94</v>
      </c>
      <c r="H7" s="13"/>
    </row>
    <row r="8" s="1" customFormat="1" customHeight="1" spans="1:8">
      <c r="A8" s="13" t="str">
        <f>"21321340806"</f>
        <v>21321340806</v>
      </c>
      <c r="B8" s="13" t="str">
        <f>"2114"</f>
        <v>2114</v>
      </c>
      <c r="C8" s="13" t="str">
        <f>"周晓雅"</f>
        <v>周晓雅</v>
      </c>
      <c r="D8" s="13" t="str">
        <f>"女"</f>
        <v>女</v>
      </c>
      <c r="E8" s="13">
        <v>1</v>
      </c>
      <c r="F8" s="13">
        <v>6</v>
      </c>
      <c r="G8" s="14">
        <v>83.86</v>
      </c>
      <c r="H8" s="13"/>
    </row>
    <row r="9" s="2" customFormat="1" customHeight="1" spans="1:8">
      <c r="A9" s="13" t="str">
        <f>"21321120430"</f>
        <v>21321120430</v>
      </c>
      <c r="B9" s="13" t="str">
        <f>"2112"</f>
        <v>2112</v>
      </c>
      <c r="C9" s="13" t="str">
        <f>"刘龙"</f>
        <v>刘龙</v>
      </c>
      <c r="D9" s="13" t="str">
        <f>"男"</f>
        <v>男</v>
      </c>
      <c r="E9" s="13">
        <v>1</v>
      </c>
      <c r="F9" s="13">
        <v>7</v>
      </c>
      <c r="G9" s="14">
        <v>84.14</v>
      </c>
      <c r="H9" s="13"/>
    </row>
    <row r="10" s="2" customFormat="1" customHeight="1" spans="1:8">
      <c r="A10" s="13" t="str">
        <f>"21321150228"</f>
        <v>21321150228</v>
      </c>
      <c r="B10" s="13" t="str">
        <f>"2115"</f>
        <v>2115</v>
      </c>
      <c r="C10" s="13" t="str">
        <f>"杨一晨"</f>
        <v>杨一晨</v>
      </c>
      <c r="D10" s="13" t="str">
        <f>"女"</f>
        <v>女</v>
      </c>
      <c r="E10" s="13">
        <v>1</v>
      </c>
      <c r="F10" s="13">
        <v>8</v>
      </c>
      <c r="G10" s="14">
        <v>84.78</v>
      </c>
      <c r="H10" s="13"/>
    </row>
    <row r="11" s="1" customFormat="1" ht="30" customHeight="1" spans="1:8">
      <c r="A11" s="13" t="str">
        <f>"21321120623"</f>
        <v>21321120623</v>
      </c>
      <c r="B11" s="13" t="str">
        <f>"2112"</f>
        <v>2112</v>
      </c>
      <c r="C11" s="13" t="str">
        <f>"侯雨君"</f>
        <v>侯雨君</v>
      </c>
      <c r="D11" s="13" t="str">
        <f>"女"</f>
        <v>女</v>
      </c>
      <c r="E11" s="13">
        <v>1</v>
      </c>
      <c r="F11" s="13">
        <v>9</v>
      </c>
      <c r="G11" s="14">
        <v>82.56</v>
      </c>
      <c r="H11" s="13"/>
    </row>
    <row r="12" s="1" customFormat="1" ht="30" customHeight="1" spans="1:8">
      <c r="A12" s="13" t="str">
        <f>"21321100616"</f>
        <v>21321100616</v>
      </c>
      <c r="B12" s="13" t="str">
        <f>"2110"</f>
        <v>2110</v>
      </c>
      <c r="C12" s="13" t="str">
        <f>"林芳冰"</f>
        <v>林芳冰</v>
      </c>
      <c r="D12" s="13" t="str">
        <f>"女"</f>
        <v>女</v>
      </c>
      <c r="E12" s="13">
        <v>1</v>
      </c>
      <c r="F12" s="13">
        <v>10</v>
      </c>
      <c r="G12" s="14">
        <v>86.76</v>
      </c>
      <c r="H12" s="13"/>
    </row>
    <row r="13" s="1" customFormat="1" ht="30" customHeight="1" spans="1:8">
      <c r="A13" s="13" t="str">
        <f>"21321190206"</f>
        <v>21321190206</v>
      </c>
      <c r="B13" s="13" t="str">
        <f>"2119"</f>
        <v>2119</v>
      </c>
      <c r="C13" s="13" t="str">
        <f>"孟梦"</f>
        <v>孟梦</v>
      </c>
      <c r="D13" s="13" t="str">
        <f>"男"</f>
        <v>男</v>
      </c>
      <c r="E13" s="13">
        <v>1</v>
      </c>
      <c r="F13" s="13">
        <v>11</v>
      </c>
      <c r="G13" s="14">
        <v>74</v>
      </c>
      <c r="H13" s="13"/>
    </row>
    <row r="14" s="1" customFormat="1" customHeight="1" spans="1:8">
      <c r="A14" s="13" t="str">
        <f>"21321160212"</f>
        <v>21321160212</v>
      </c>
      <c r="B14" s="13" t="str">
        <f>"2116"</f>
        <v>2116</v>
      </c>
      <c r="C14" s="13" t="str">
        <f>"赵才瑞"</f>
        <v>赵才瑞</v>
      </c>
      <c r="D14" s="13" t="str">
        <f>"女"</f>
        <v>女</v>
      </c>
      <c r="E14" s="13">
        <v>1</v>
      </c>
      <c r="F14" s="13">
        <v>12</v>
      </c>
      <c r="G14" s="14">
        <v>84.5</v>
      </c>
      <c r="H14" s="13"/>
    </row>
    <row r="15" s="1" customFormat="1" customHeight="1" spans="1:8">
      <c r="A15" s="13" t="str">
        <f>"21321340820"</f>
        <v>21321340820</v>
      </c>
      <c r="B15" s="13" t="str">
        <f>"2108"</f>
        <v>2108</v>
      </c>
      <c r="C15" s="13" t="str">
        <f>"余乐"</f>
        <v>余乐</v>
      </c>
      <c r="D15" s="13" t="str">
        <f>"男"</f>
        <v>男</v>
      </c>
      <c r="E15" s="13">
        <v>1</v>
      </c>
      <c r="F15" s="13">
        <v>13</v>
      </c>
      <c r="G15" s="14">
        <v>82.72</v>
      </c>
      <c r="H15" s="13"/>
    </row>
    <row r="16" s="1" customFormat="1" customHeight="1" spans="1:8">
      <c r="A16" s="13" t="str">
        <f>"21321340803"</f>
        <v>21321340803</v>
      </c>
      <c r="B16" s="13" t="str">
        <f>"2114"</f>
        <v>2114</v>
      </c>
      <c r="C16" s="13" t="str">
        <f>"陈盟"</f>
        <v>陈盟</v>
      </c>
      <c r="D16" s="13" t="str">
        <f>"男"</f>
        <v>男</v>
      </c>
      <c r="E16" s="13">
        <v>1</v>
      </c>
      <c r="F16" s="13">
        <v>14</v>
      </c>
      <c r="G16" s="14">
        <v>82.6</v>
      </c>
      <c r="H16" s="13"/>
    </row>
    <row r="17" s="1" customFormat="1" customHeight="1" spans="1:8">
      <c r="A17" s="13" t="str">
        <f>"21321070130"</f>
        <v>21321070130</v>
      </c>
      <c r="B17" s="13" t="str">
        <f>"2107"</f>
        <v>2107</v>
      </c>
      <c r="C17" s="13" t="str">
        <f>"周继阳"</f>
        <v>周继阳</v>
      </c>
      <c r="D17" s="13" t="str">
        <f>"男"</f>
        <v>男</v>
      </c>
      <c r="E17" s="13">
        <v>1</v>
      </c>
      <c r="F17" s="13">
        <v>15</v>
      </c>
      <c r="G17" s="14">
        <v>83.06</v>
      </c>
      <c r="H17" s="13"/>
    </row>
    <row r="18" s="1" customFormat="1" customHeight="1" spans="1:8">
      <c r="A18" s="13" t="str">
        <f>"21321100408"</f>
        <v>21321100408</v>
      </c>
      <c r="B18" s="13" t="str">
        <f>"2110"</f>
        <v>2110</v>
      </c>
      <c r="C18" s="13" t="str">
        <f>"张弘"</f>
        <v>张弘</v>
      </c>
      <c r="D18" s="13" t="str">
        <f>"女"</f>
        <v>女</v>
      </c>
      <c r="E18" s="13">
        <v>1</v>
      </c>
      <c r="F18" s="13">
        <v>16</v>
      </c>
      <c r="G18" s="14">
        <v>82.64</v>
      </c>
      <c r="H18" s="13"/>
    </row>
    <row r="19" s="1" customFormat="1" customHeight="1" spans="1:8">
      <c r="A19" s="13" t="str">
        <f>"21321070502"</f>
        <v>21321070502</v>
      </c>
      <c r="B19" s="13" t="str">
        <f>"2107"</f>
        <v>2107</v>
      </c>
      <c r="C19" s="13" t="str">
        <f>"吴朋"</f>
        <v>吴朋</v>
      </c>
      <c r="D19" s="13" t="str">
        <f>"男"</f>
        <v>男</v>
      </c>
      <c r="E19" s="13">
        <v>1</v>
      </c>
      <c r="F19" s="13">
        <v>17</v>
      </c>
      <c r="G19" s="14">
        <v>83.02</v>
      </c>
      <c r="H19" s="13"/>
    </row>
    <row r="20" s="1" customFormat="1" customHeight="1" spans="1:8">
      <c r="A20" s="13" t="str">
        <f>"21321120213"</f>
        <v>21321120213</v>
      </c>
      <c r="B20" s="13" t="str">
        <f>"2112"</f>
        <v>2112</v>
      </c>
      <c r="C20" s="13" t="str">
        <f>"梁玮"</f>
        <v>梁玮</v>
      </c>
      <c r="D20" s="13" t="str">
        <f>"女"</f>
        <v>女</v>
      </c>
      <c r="E20" s="13">
        <v>1</v>
      </c>
      <c r="F20" s="13">
        <v>18</v>
      </c>
      <c r="G20" s="14">
        <v>84.42</v>
      </c>
      <c r="H20" s="13"/>
    </row>
    <row r="21" s="1" customFormat="1" customHeight="1" spans="1:8">
      <c r="A21" s="13" t="str">
        <f>"21321190108"</f>
        <v>21321190108</v>
      </c>
      <c r="B21" s="13" t="str">
        <f>"2119"</f>
        <v>2119</v>
      </c>
      <c r="C21" s="13" t="str">
        <f>"廉书林"</f>
        <v>廉书林</v>
      </c>
      <c r="D21" s="13" t="str">
        <f>"男"</f>
        <v>男</v>
      </c>
      <c r="E21" s="13">
        <v>1</v>
      </c>
      <c r="F21" s="13">
        <v>19</v>
      </c>
      <c r="G21" s="14">
        <v>80.42</v>
      </c>
      <c r="H21" s="13"/>
    </row>
    <row r="22" s="1" customFormat="1" customHeight="1" spans="1:8">
      <c r="A22" s="13" t="str">
        <f>"21321160112"</f>
        <v>21321160112</v>
      </c>
      <c r="B22" s="13" t="str">
        <f>"2116"</f>
        <v>2116</v>
      </c>
      <c r="C22" s="13" t="str">
        <f>"刘洋"</f>
        <v>刘洋</v>
      </c>
      <c r="D22" s="13" t="str">
        <f>"女"</f>
        <v>女</v>
      </c>
      <c r="E22" s="13">
        <v>1</v>
      </c>
      <c r="F22" s="13">
        <v>20</v>
      </c>
      <c r="G22" s="14">
        <v>85.32</v>
      </c>
      <c r="H22" s="13"/>
    </row>
    <row r="23" s="1" customFormat="1" customHeight="1" spans="1:8">
      <c r="A23" s="13" t="str">
        <f>"21321010413"</f>
        <v>21321010413</v>
      </c>
      <c r="B23" s="13" t="str">
        <f>"2101"</f>
        <v>2101</v>
      </c>
      <c r="C23" s="13" t="str">
        <f>"杨蔚薇"</f>
        <v>杨蔚薇</v>
      </c>
      <c r="D23" s="13" t="str">
        <f>"女"</f>
        <v>女</v>
      </c>
      <c r="E23" s="13">
        <v>1</v>
      </c>
      <c r="F23" s="13">
        <v>21</v>
      </c>
      <c r="G23" s="14">
        <v>83.24</v>
      </c>
      <c r="H23" s="13"/>
    </row>
    <row r="24" s="1" customFormat="1" customHeight="1" spans="1:8">
      <c r="A24" s="13" t="str">
        <f>"21321150306"</f>
        <v>21321150306</v>
      </c>
      <c r="B24" s="13" t="str">
        <f>"2115"</f>
        <v>2115</v>
      </c>
      <c r="C24" s="13" t="str">
        <f>"冯俊平"</f>
        <v>冯俊平</v>
      </c>
      <c r="D24" s="13" t="str">
        <f>"女"</f>
        <v>女</v>
      </c>
      <c r="E24" s="13">
        <v>1</v>
      </c>
      <c r="F24" s="13">
        <v>22</v>
      </c>
      <c r="G24" s="14">
        <v>84.56</v>
      </c>
      <c r="H24" s="13"/>
    </row>
    <row r="25" s="1" customFormat="1" ht="27" customHeight="1" spans="1:8">
      <c r="A25" s="13" t="str">
        <f>"21321100323"</f>
        <v>21321100323</v>
      </c>
      <c r="B25" s="13" t="str">
        <f>"2110"</f>
        <v>2110</v>
      </c>
      <c r="C25" s="13" t="str">
        <f>"李迪"</f>
        <v>李迪</v>
      </c>
      <c r="D25" s="13" t="str">
        <f>"男"</f>
        <v>男</v>
      </c>
      <c r="E25" s="13">
        <v>1</v>
      </c>
      <c r="F25" s="13">
        <v>23</v>
      </c>
      <c r="G25" s="14">
        <v>81.36</v>
      </c>
      <c r="H25" s="13"/>
    </row>
    <row r="26" s="2" customFormat="1" ht="27" customHeight="1" spans="1:8">
      <c r="A26" s="13" t="str">
        <f>"21321100508"</f>
        <v>21321100508</v>
      </c>
      <c r="B26" s="13" t="str">
        <f>"2110"</f>
        <v>2110</v>
      </c>
      <c r="C26" s="13" t="str">
        <f>"张鑫"</f>
        <v>张鑫</v>
      </c>
      <c r="D26" s="13" t="str">
        <f>"女"</f>
        <v>女</v>
      </c>
      <c r="E26" s="13">
        <v>1</v>
      </c>
      <c r="F26" s="13">
        <v>24</v>
      </c>
      <c r="G26" s="14">
        <v>72.2</v>
      </c>
      <c r="H26" s="13"/>
    </row>
    <row r="27" s="2" customFormat="1" ht="27" customHeight="1" spans="1:8">
      <c r="A27" s="13" t="str">
        <f>"21321150320"</f>
        <v>21321150320</v>
      </c>
      <c r="B27" s="13" t="str">
        <f>"2115"</f>
        <v>2115</v>
      </c>
      <c r="C27" s="13" t="str">
        <f>"杜润帮"</f>
        <v>杜润帮</v>
      </c>
      <c r="D27" s="13" t="str">
        <f>"男"</f>
        <v>男</v>
      </c>
      <c r="E27" s="13">
        <v>1</v>
      </c>
      <c r="F27" s="13">
        <v>25</v>
      </c>
      <c r="G27" s="14">
        <v>83.04</v>
      </c>
      <c r="H27" s="13"/>
    </row>
    <row r="28" s="2" customFormat="1" ht="27" customHeight="1" spans="1:8">
      <c r="A28" s="13" t="str">
        <f>"21321340811"</f>
        <v>21321340811</v>
      </c>
      <c r="B28" s="13" t="str">
        <f>"2113"</f>
        <v>2113</v>
      </c>
      <c r="C28" s="13" t="str">
        <f>"翟万梅"</f>
        <v>翟万梅</v>
      </c>
      <c r="D28" s="13" t="str">
        <f>"女"</f>
        <v>女</v>
      </c>
      <c r="E28" s="13">
        <v>1</v>
      </c>
      <c r="F28" s="13">
        <v>26</v>
      </c>
      <c r="G28" s="14">
        <v>82.16</v>
      </c>
      <c r="H28" s="13"/>
    </row>
    <row r="29" s="2" customFormat="1" ht="27" customHeight="1" spans="1:8">
      <c r="A29" s="13" t="str">
        <f>"21321070101"</f>
        <v>21321070101</v>
      </c>
      <c r="B29" s="13" t="str">
        <f>"2107"</f>
        <v>2107</v>
      </c>
      <c r="C29" s="13" t="str">
        <f>"董茂森"</f>
        <v>董茂森</v>
      </c>
      <c r="D29" s="13" t="str">
        <f>"男"</f>
        <v>男</v>
      </c>
      <c r="E29" s="13">
        <v>1</v>
      </c>
      <c r="F29" s="13">
        <v>27</v>
      </c>
      <c r="G29" s="14">
        <v>79.94</v>
      </c>
      <c r="H29" s="13"/>
    </row>
    <row r="30" s="1" customFormat="1" customHeight="1" spans="1:8">
      <c r="A30" s="13" t="str">
        <f>"21321110622"</f>
        <v>21321110622</v>
      </c>
      <c r="B30" s="13" t="str">
        <f>"2111"</f>
        <v>2111</v>
      </c>
      <c r="C30" s="13" t="str">
        <f>"杨舒"</f>
        <v>杨舒</v>
      </c>
      <c r="D30" s="13" t="str">
        <f>"女"</f>
        <v>女</v>
      </c>
      <c r="E30" s="13">
        <v>1</v>
      </c>
      <c r="F30" s="13">
        <v>28</v>
      </c>
      <c r="G30" s="14">
        <v>84.44</v>
      </c>
      <c r="H30" s="13"/>
    </row>
    <row r="31" s="1" customFormat="1" ht="28" customHeight="1" spans="1:8">
      <c r="A31" s="13" t="str">
        <f>"21321010722"</f>
        <v>21321010722</v>
      </c>
      <c r="B31" s="13" t="str">
        <f>"2101"</f>
        <v>2101</v>
      </c>
      <c r="C31" s="13" t="str">
        <f>"李昊玉"</f>
        <v>李昊玉</v>
      </c>
      <c r="D31" s="13" t="str">
        <f>"女"</f>
        <v>女</v>
      </c>
      <c r="E31" s="13">
        <v>1</v>
      </c>
      <c r="F31" s="13">
        <v>29</v>
      </c>
      <c r="G31" s="14">
        <v>86.2</v>
      </c>
      <c r="H31" s="13"/>
    </row>
    <row r="32" s="1" customFormat="1" ht="27" customHeight="1" spans="1:8">
      <c r="A32" s="13" t="str">
        <f>"21321010406"</f>
        <v>21321010406</v>
      </c>
      <c r="B32" s="13" t="str">
        <f>"2101"</f>
        <v>2101</v>
      </c>
      <c r="C32" s="13" t="str">
        <f>"张衡"</f>
        <v>张衡</v>
      </c>
      <c r="D32" s="13" t="str">
        <f>"男"</f>
        <v>男</v>
      </c>
      <c r="E32" s="13">
        <v>1</v>
      </c>
      <c r="F32" s="13">
        <v>30</v>
      </c>
      <c r="G32" s="14">
        <v>83.02</v>
      </c>
      <c r="H32" s="13"/>
    </row>
    <row r="33" s="1" customFormat="1" customHeight="1" spans="1:8">
      <c r="A33" s="13" t="str">
        <f>"21321170119"</f>
        <v>21321170119</v>
      </c>
      <c r="B33" s="13" t="str">
        <f>"2117"</f>
        <v>2117</v>
      </c>
      <c r="C33" s="13" t="str">
        <f>"王鹏巍"</f>
        <v>王鹏巍</v>
      </c>
      <c r="D33" s="13" t="str">
        <f>"男"</f>
        <v>男</v>
      </c>
      <c r="E33" s="13">
        <v>1</v>
      </c>
      <c r="F33" s="13">
        <v>31</v>
      </c>
      <c r="G33" s="14">
        <v>83.34</v>
      </c>
      <c r="H33" s="13"/>
    </row>
    <row r="34" s="1" customFormat="1" customHeight="1" spans="1:8">
      <c r="A34" s="13" t="str">
        <f>"21321110503"</f>
        <v>21321110503</v>
      </c>
      <c r="B34" s="13" t="str">
        <f>"2111"</f>
        <v>2111</v>
      </c>
      <c r="C34" s="13" t="str">
        <f>"王新蓓"</f>
        <v>王新蓓</v>
      </c>
      <c r="D34" s="13" t="str">
        <f>"女"</f>
        <v>女</v>
      </c>
      <c r="E34" s="13">
        <v>1</v>
      </c>
      <c r="F34" s="13">
        <v>32</v>
      </c>
      <c r="G34" s="14">
        <v>83.8</v>
      </c>
      <c r="H34" s="13"/>
    </row>
    <row r="35" s="1" customFormat="1" customHeight="1" spans="1:8">
      <c r="A35" s="13" t="str">
        <f>"21321090417"</f>
        <v>21321090417</v>
      </c>
      <c r="B35" s="13" t="str">
        <f>"2109"</f>
        <v>2109</v>
      </c>
      <c r="C35" s="13" t="str">
        <f>"汪真强"</f>
        <v>汪真强</v>
      </c>
      <c r="D35" s="13" t="str">
        <f>"男"</f>
        <v>男</v>
      </c>
      <c r="E35" s="13">
        <v>1</v>
      </c>
      <c r="F35" s="13">
        <v>33</v>
      </c>
      <c r="G35" s="14">
        <v>80.94</v>
      </c>
      <c r="H35" s="13"/>
    </row>
    <row r="36" s="1" customFormat="1" ht="27" customHeight="1" spans="1:8">
      <c r="A36" s="13" t="str">
        <f>"21321090608"</f>
        <v>21321090608</v>
      </c>
      <c r="B36" s="13" t="str">
        <f>"2109"</f>
        <v>2109</v>
      </c>
      <c r="C36" s="13" t="str">
        <f>"赵静"</f>
        <v>赵静</v>
      </c>
      <c r="D36" s="13" t="str">
        <f>"女"</f>
        <v>女</v>
      </c>
      <c r="E36" s="13">
        <v>1</v>
      </c>
      <c r="F36" s="13">
        <v>34</v>
      </c>
      <c r="G36" s="14">
        <v>82.08</v>
      </c>
      <c r="H36" s="13"/>
    </row>
    <row r="37" s="1" customFormat="1" customHeight="1" spans="1:8">
      <c r="A37" s="13" t="str">
        <f>"21321100424"</f>
        <v>21321100424</v>
      </c>
      <c r="B37" s="13" t="str">
        <f>"2110"</f>
        <v>2110</v>
      </c>
      <c r="C37" s="13" t="str">
        <f>"李湘"</f>
        <v>李湘</v>
      </c>
      <c r="D37" s="13" t="str">
        <f>"女"</f>
        <v>女</v>
      </c>
      <c r="E37" s="13">
        <v>1</v>
      </c>
      <c r="F37" s="13">
        <v>35</v>
      </c>
      <c r="G37" s="14">
        <v>84.28</v>
      </c>
      <c r="H37" s="13"/>
    </row>
    <row r="38" s="3" customFormat="1" customHeight="1" spans="1:8">
      <c r="A38" s="13" t="str">
        <f>"21321340809"</f>
        <v>21321340809</v>
      </c>
      <c r="B38" s="13" t="str">
        <f>"2113"</f>
        <v>2113</v>
      </c>
      <c r="C38" s="13" t="str">
        <f>"张梦"</f>
        <v>张梦</v>
      </c>
      <c r="D38" s="13" t="str">
        <f>"女"</f>
        <v>女</v>
      </c>
      <c r="E38" s="13">
        <v>1</v>
      </c>
      <c r="F38" s="13">
        <v>36</v>
      </c>
      <c r="G38" s="14">
        <v>80.72</v>
      </c>
      <c r="H38" s="13"/>
    </row>
    <row r="39" s="1" customFormat="1" ht="24" customHeight="1" spans="1:8">
      <c r="A39" s="13" t="str">
        <f>"21321160230"</f>
        <v>21321160230</v>
      </c>
      <c r="B39" s="13" t="str">
        <f>"2116"</f>
        <v>2116</v>
      </c>
      <c r="C39" s="13" t="str">
        <f>"彭宏扬"</f>
        <v>彭宏扬</v>
      </c>
      <c r="D39" s="13" t="str">
        <f>"男"</f>
        <v>男</v>
      </c>
      <c r="E39" s="13">
        <v>1</v>
      </c>
      <c r="F39" s="13">
        <v>37</v>
      </c>
      <c r="G39" s="14">
        <v>81.42</v>
      </c>
      <c r="H39" s="13"/>
    </row>
    <row r="40" s="1" customFormat="1" customHeight="1" spans="1:8">
      <c r="A40" s="13" t="str">
        <f>"21321110524"</f>
        <v>21321110524</v>
      </c>
      <c r="B40" s="13" t="str">
        <f>"2111"</f>
        <v>2111</v>
      </c>
      <c r="C40" s="13" t="str">
        <f>"牛毅"</f>
        <v>牛毅</v>
      </c>
      <c r="D40" s="13" t="str">
        <f>"女"</f>
        <v>女</v>
      </c>
      <c r="E40" s="13">
        <v>1</v>
      </c>
      <c r="F40" s="13">
        <v>38</v>
      </c>
      <c r="G40" s="14">
        <v>83.84</v>
      </c>
      <c r="H40" s="13"/>
    </row>
    <row r="41" s="1" customFormat="1" customHeight="1" spans="1:8">
      <c r="A41" s="13" t="str">
        <f>"21321170128"</f>
        <v>21321170128</v>
      </c>
      <c r="B41" s="13" t="str">
        <f>"2117"</f>
        <v>2117</v>
      </c>
      <c r="C41" s="13" t="str">
        <f>"吴元超"</f>
        <v>吴元超</v>
      </c>
      <c r="D41" s="13" t="str">
        <f>"男"</f>
        <v>男</v>
      </c>
      <c r="E41" s="13">
        <v>1</v>
      </c>
      <c r="F41" s="13">
        <v>39</v>
      </c>
      <c r="G41" s="14">
        <v>81.64</v>
      </c>
      <c r="H41" s="13"/>
    </row>
    <row r="42" s="1" customFormat="1" ht="27" customHeight="1" spans="1:8">
      <c r="A42" s="13" t="str">
        <f>"21321220606"</f>
        <v>21321220606</v>
      </c>
      <c r="B42" s="13" t="str">
        <f>"2122"</f>
        <v>2122</v>
      </c>
      <c r="C42" s="13" t="str">
        <f>"高雪"</f>
        <v>高雪</v>
      </c>
      <c r="D42" s="13" t="str">
        <f>"女"</f>
        <v>女</v>
      </c>
      <c r="E42" s="13">
        <v>2</v>
      </c>
      <c r="F42" s="13">
        <v>1</v>
      </c>
      <c r="G42" s="14">
        <v>84.9</v>
      </c>
      <c r="H42" s="13"/>
    </row>
    <row r="43" s="1" customFormat="1" ht="27" customHeight="1" spans="1:8">
      <c r="A43" s="13" t="str">
        <f>"21321200110"</f>
        <v>21321200110</v>
      </c>
      <c r="B43" s="13" t="str">
        <f>"2120"</f>
        <v>2120</v>
      </c>
      <c r="C43" s="13" t="str">
        <f>"张峥"</f>
        <v>张峥</v>
      </c>
      <c r="D43" s="13" t="str">
        <f>"男"</f>
        <v>男</v>
      </c>
      <c r="E43" s="13">
        <v>2</v>
      </c>
      <c r="F43" s="13">
        <v>2</v>
      </c>
      <c r="G43" s="14">
        <v>76.84</v>
      </c>
      <c r="H43" s="13"/>
    </row>
    <row r="44" s="1" customFormat="1" customHeight="1" spans="1:8">
      <c r="A44" s="13" t="str">
        <f>"21321220514"</f>
        <v>21321220514</v>
      </c>
      <c r="B44" s="13" t="str">
        <f>"2122"</f>
        <v>2122</v>
      </c>
      <c r="C44" s="13" t="str">
        <f>"赵鹏"</f>
        <v>赵鹏</v>
      </c>
      <c r="D44" s="13" t="str">
        <f>"男"</f>
        <v>男</v>
      </c>
      <c r="E44" s="13">
        <v>2</v>
      </c>
      <c r="F44" s="13">
        <v>3</v>
      </c>
      <c r="G44" s="14">
        <v>82.16</v>
      </c>
      <c r="H44" s="13"/>
    </row>
    <row r="45" s="1" customFormat="1" customHeight="1" spans="1:8">
      <c r="A45" s="13" t="str">
        <f>"21321330712"</f>
        <v>21321330712</v>
      </c>
      <c r="B45" s="13" t="str">
        <f>"2133"</f>
        <v>2133</v>
      </c>
      <c r="C45" s="13" t="str">
        <f>"韩凌霄"</f>
        <v>韩凌霄</v>
      </c>
      <c r="D45" s="13" t="str">
        <f>"女"</f>
        <v>女</v>
      </c>
      <c r="E45" s="13">
        <v>2</v>
      </c>
      <c r="F45" s="13">
        <v>4</v>
      </c>
      <c r="G45" s="14">
        <v>80.34</v>
      </c>
      <c r="H45" s="13"/>
    </row>
    <row r="46" s="1" customFormat="1" customHeight="1" spans="1:8">
      <c r="A46" s="13" t="str">
        <f>"21321320511"</f>
        <v>21321320511</v>
      </c>
      <c r="B46" s="13" t="str">
        <f>"2132"</f>
        <v>2132</v>
      </c>
      <c r="C46" s="13" t="str">
        <f>"李晶晶"</f>
        <v>李晶晶</v>
      </c>
      <c r="D46" s="13" t="str">
        <f>"女"</f>
        <v>女</v>
      </c>
      <c r="E46" s="13">
        <v>2</v>
      </c>
      <c r="F46" s="13">
        <v>5</v>
      </c>
      <c r="G46" s="14">
        <v>77.98</v>
      </c>
      <c r="H46" s="13"/>
    </row>
    <row r="47" s="1" customFormat="1" customHeight="1" spans="1:8">
      <c r="A47" s="13" t="str">
        <f>"21321340819"</f>
        <v>21321340819</v>
      </c>
      <c r="B47" s="13" t="str">
        <f>"2127"</f>
        <v>2127</v>
      </c>
      <c r="C47" s="13" t="str">
        <f>"赵静"</f>
        <v>赵静</v>
      </c>
      <c r="D47" s="13" t="str">
        <f>"女"</f>
        <v>女</v>
      </c>
      <c r="E47" s="13">
        <v>2</v>
      </c>
      <c r="F47" s="13">
        <v>6</v>
      </c>
      <c r="G47" s="14">
        <v>78.86</v>
      </c>
      <c r="H47" s="13"/>
    </row>
    <row r="48" s="1" customFormat="1" customHeight="1" spans="1:8">
      <c r="A48" s="13" t="str">
        <f>"21321340310"</f>
        <v>21321340310</v>
      </c>
      <c r="B48" s="13" t="str">
        <f>"2134"</f>
        <v>2134</v>
      </c>
      <c r="C48" s="13" t="str">
        <f>"张文亮"</f>
        <v>张文亮</v>
      </c>
      <c r="D48" s="13" t="str">
        <f>"女"</f>
        <v>女</v>
      </c>
      <c r="E48" s="13">
        <v>2</v>
      </c>
      <c r="F48" s="13">
        <v>7</v>
      </c>
      <c r="G48" s="14">
        <v>82.74</v>
      </c>
      <c r="H48" s="13"/>
    </row>
    <row r="49" s="1" customFormat="1" customHeight="1" spans="1:8">
      <c r="A49" s="13" t="str">
        <f>"21321340818"</f>
        <v>21321340818</v>
      </c>
      <c r="B49" s="13" t="str">
        <f>"2127"</f>
        <v>2127</v>
      </c>
      <c r="C49" s="13" t="str">
        <f>"褚兰平"</f>
        <v>褚兰平</v>
      </c>
      <c r="D49" s="13" t="str">
        <f>"女"</f>
        <v>女</v>
      </c>
      <c r="E49" s="13">
        <v>2</v>
      </c>
      <c r="F49" s="13">
        <v>8</v>
      </c>
      <c r="G49" s="14">
        <v>82.28</v>
      </c>
      <c r="H49" s="13"/>
    </row>
    <row r="50" s="2" customFormat="1" ht="31" customHeight="1" spans="1:8">
      <c r="A50" s="13" t="str">
        <f>"21321320428"</f>
        <v>21321320428</v>
      </c>
      <c r="B50" s="13" t="str">
        <f>"2132"</f>
        <v>2132</v>
      </c>
      <c r="C50" s="13" t="str">
        <f>"张强"</f>
        <v>张强</v>
      </c>
      <c r="D50" s="13" t="str">
        <f>"男"</f>
        <v>男</v>
      </c>
      <c r="E50" s="13">
        <v>2</v>
      </c>
      <c r="F50" s="13">
        <v>9</v>
      </c>
      <c r="G50" s="14"/>
      <c r="H50" s="13" t="s">
        <v>9</v>
      </c>
    </row>
    <row r="51" s="1" customFormat="1" customHeight="1" spans="1:8">
      <c r="A51" s="13" t="str">
        <f>"21321320120"</f>
        <v>21321320120</v>
      </c>
      <c r="B51" s="13" t="str">
        <f>"2132"</f>
        <v>2132</v>
      </c>
      <c r="C51" s="13" t="str">
        <f>"胡东旭"</f>
        <v>胡东旭</v>
      </c>
      <c r="D51" s="13" t="str">
        <f>"男"</f>
        <v>男</v>
      </c>
      <c r="E51" s="13">
        <v>2</v>
      </c>
      <c r="F51" s="13">
        <v>10</v>
      </c>
      <c r="G51" s="14">
        <v>75.22</v>
      </c>
      <c r="H51" s="13"/>
    </row>
    <row r="52" s="1" customFormat="1" customHeight="1" spans="1:8">
      <c r="A52" s="13" t="str">
        <f>"21321340813"</f>
        <v>21321340813</v>
      </c>
      <c r="B52" s="13" t="str">
        <f>"2126"</f>
        <v>2126</v>
      </c>
      <c r="C52" s="13" t="str">
        <f>"梁晨"</f>
        <v>梁晨</v>
      </c>
      <c r="D52" s="13" t="str">
        <f>"女"</f>
        <v>女</v>
      </c>
      <c r="E52" s="13">
        <v>2</v>
      </c>
      <c r="F52" s="13">
        <v>11</v>
      </c>
      <c r="G52" s="14">
        <v>80.96</v>
      </c>
      <c r="H52" s="13"/>
    </row>
    <row r="53" s="1" customFormat="1" customHeight="1" spans="1:8">
      <c r="A53" s="13" t="str">
        <f>"21321200115"</f>
        <v>21321200115</v>
      </c>
      <c r="B53" s="13" t="str">
        <f>"2120"</f>
        <v>2120</v>
      </c>
      <c r="C53" s="13" t="str">
        <f>"杨阳"</f>
        <v>杨阳</v>
      </c>
      <c r="D53" s="13" t="str">
        <f>"女"</f>
        <v>女</v>
      </c>
      <c r="E53" s="13">
        <v>2</v>
      </c>
      <c r="F53" s="13">
        <v>12</v>
      </c>
      <c r="G53" s="14">
        <v>77.7</v>
      </c>
      <c r="H53" s="13"/>
    </row>
    <row r="54" s="2" customFormat="1" customHeight="1" spans="1:8">
      <c r="A54" s="13" t="str">
        <f>"21321280512"</f>
        <v>21321280512</v>
      </c>
      <c r="B54" s="13" t="str">
        <f>"2128"</f>
        <v>2128</v>
      </c>
      <c r="C54" s="13" t="str">
        <f>"张煜阳"</f>
        <v>张煜阳</v>
      </c>
      <c r="D54" s="13" t="str">
        <f>"女"</f>
        <v>女</v>
      </c>
      <c r="E54" s="13">
        <v>2</v>
      </c>
      <c r="F54" s="13">
        <v>13</v>
      </c>
      <c r="G54" s="14">
        <v>84.14</v>
      </c>
      <c r="H54" s="13"/>
    </row>
    <row r="55" s="2" customFormat="1" customHeight="1" spans="1:8">
      <c r="A55" s="13" t="str">
        <f>"21321250305"</f>
        <v>21321250305</v>
      </c>
      <c r="B55" s="13" t="str">
        <f>"2125"</f>
        <v>2125</v>
      </c>
      <c r="C55" s="13" t="str">
        <f>"李靖"</f>
        <v>李靖</v>
      </c>
      <c r="D55" s="13" t="str">
        <f>"女"</f>
        <v>女</v>
      </c>
      <c r="E55" s="13">
        <v>2</v>
      </c>
      <c r="F55" s="13">
        <v>14</v>
      </c>
      <c r="G55" s="14">
        <v>76.6</v>
      </c>
      <c r="H55" s="13"/>
    </row>
    <row r="56" s="2" customFormat="1" customHeight="1" spans="1:8">
      <c r="A56" s="13" t="str">
        <f>"21321340821"</f>
        <v>21321340821</v>
      </c>
      <c r="B56" s="13" t="str">
        <f>"2127"</f>
        <v>2127</v>
      </c>
      <c r="C56" s="13" t="str">
        <f>"李贺"</f>
        <v>李贺</v>
      </c>
      <c r="D56" s="13" t="str">
        <f>"男"</f>
        <v>男</v>
      </c>
      <c r="E56" s="13">
        <v>2</v>
      </c>
      <c r="F56" s="13">
        <v>15</v>
      </c>
      <c r="G56" s="14">
        <v>77.8</v>
      </c>
      <c r="H56" s="13"/>
    </row>
    <row r="57" s="2" customFormat="1" customHeight="1" spans="1:8">
      <c r="A57" s="13" t="str">
        <f>"21321330326"</f>
        <v>21321330326</v>
      </c>
      <c r="B57" s="13" t="str">
        <f>"2133"</f>
        <v>2133</v>
      </c>
      <c r="C57" s="13" t="str">
        <f>"黄鑫怡"</f>
        <v>黄鑫怡</v>
      </c>
      <c r="D57" s="13" t="str">
        <f>"女"</f>
        <v>女</v>
      </c>
      <c r="E57" s="13">
        <v>2</v>
      </c>
      <c r="F57" s="13">
        <v>16</v>
      </c>
      <c r="G57" s="14">
        <v>80.88</v>
      </c>
      <c r="H57" s="13"/>
    </row>
    <row r="58" s="2" customFormat="1" customHeight="1" spans="1:8">
      <c r="A58" s="13" t="str">
        <f>"21321330218"</f>
        <v>21321330218</v>
      </c>
      <c r="B58" s="13" t="str">
        <f>"2133"</f>
        <v>2133</v>
      </c>
      <c r="C58" s="13" t="str">
        <f>"刘晓琳"</f>
        <v>刘晓琳</v>
      </c>
      <c r="D58" s="13" t="str">
        <f>"女"</f>
        <v>女</v>
      </c>
      <c r="E58" s="13">
        <v>2</v>
      </c>
      <c r="F58" s="13">
        <v>17</v>
      </c>
      <c r="G58" s="14">
        <v>80.76</v>
      </c>
      <c r="H58" s="13"/>
    </row>
    <row r="59" s="1" customFormat="1" customHeight="1" spans="1:8">
      <c r="A59" s="13" t="str">
        <f>"21321200219"</f>
        <v>21321200219</v>
      </c>
      <c r="B59" s="13" t="str">
        <f>"2120"</f>
        <v>2120</v>
      </c>
      <c r="C59" s="13" t="str">
        <f>"李可"</f>
        <v>李可</v>
      </c>
      <c r="D59" s="13" t="str">
        <f>"女"</f>
        <v>女</v>
      </c>
      <c r="E59" s="13">
        <v>2</v>
      </c>
      <c r="F59" s="13">
        <v>18</v>
      </c>
      <c r="G59" s="14">
        <v>84.64</v>
      </c>
      <c r="H59" s="13"/>
    </row>
    <row r="60" s="1" customFormat="1" customHeight="1" spans="1:8">
      <c r="A60" s="13" t="str">
        <f>"21321340817"</f>
        <v>21321340817</v>
      </c>
      <c r="B60" s="13" t="str">
        <f>"2126"</f>
        <v>2126</v>
      </c>
      <c r="C60" s="13" t="str">
        <f>"李函果"</f>
        <v>李函果</v>
      </c>
      <c r="D60" s="13" t="str">
        <f>"女"</f>
        <v>女</v>
      </c>
      <c r="E60" s="13">
        <v>2</v>
      </c>
      <c r="F60" s="13">
        <v>19</v>
      </c>
      <c r="G60" s="14">
        <v>84.32</v>
      </c>
      <c r="H60" s="13"/>
    </row>
    <row r="61" s="1" customFormat="1" customHeight="1" spans="1:8">
      <c r="A61" s="13" t="str">
        <f>"21321320123"</f>
        <v>21321320123</v>
      </c>
      <c r="B61" s="13" t="str">
        <f>"2132"</f>
        <v>2132</v>
      </c>
      <c r="C61" s="13" t="str">
        <f>"张凯"</f>
        <v>张凯</v>
      </c>
      <c r="D61" s="13" t="str">
        <f>"男"</f>
        <v>男</v>
      </c>
      <c r="E61" s="13">
        <v>2</v>
      </c>
      <c r="F61" s="13">
        <v>20</v>
      </c>
      <c r="G61" s="14">
        <v>78.02</v>
      </c>
      <c r="H61" s="13"/>
    </row>
    <row r="62" s="2" customFormat="1" ht="33" customHeight="1" spans="1:8">
      <c r="A62" s="13" t="str">
        <f>"21321340317"</f>
        <v>21321340317</v>
      </c>
      <c r="B62" s="13" t="str">
        <f>"2134"</f>
        <v>2134</v>
      </c>
      <c r="C62" s="13" t="str">
        <f>"张宝珍"</f>
        <v>张宝珍</v>
      </c>
      <c r="D62" s="13" t="str">
        <f>"女"</f>
        <v>女</v>
      </c>
      <c r="E62" s="13">
        <v>2</v>
      </c>
      <c r="F62" s="13">
        <v>21</v>
      </c>
      <c r="G62" s="14">
        <v>76.94</v>
      </c>
      <c r="H62" s="13"/>
    </row>
    <row r="63" s="1" customFormat="1" customHeight="1" spans="1:8">
      <c r="A63" s="13" t="str">
        <f>"21321220411"</f>
        <v>21321220411</v>
      </c>
      <c r="B63" s="13" t="str">
        <f>"2122"</f>
        <v>2122</v>
      </c>
      <c r="C63" s="13" t="str">
        <f>"吴雪"</f>
        <v>吴雪</v>
      </c>
      <c r="D63" s="13" t="str">
        <f>"女"</f>
        <v>女</v>
      </c>
      <c r="E63" s="13">
        <v>2</v>
      </c>
      <c r="F63" s="13">
        <v>22</v>
      </c>
      <c r="G63" s="14">
        <v>83.64</v>
      </c>
      <c r="H63" s="13"/>
    </row>
    <row r="64" s="1" customFormat="1" customHeight="1" spans="1:8">
      <c r="A64" s="13" t="str">
        <f>"21321220124"</f>
        <v>21321220124</v>
      </c>
      <c r="B64" s="13" t="str">
        <f>"2122"</f>
        <v>2122</v>
      </c>
      <c r="C64" s="13" t="str">
        <f>"刘麦"</f>
        <v>刘麦</v>
      </c>
      <c r="D64" s="13" t="str">
        <f>"女"</f>
        <v>女</v>
      </c>
      <c r="E64" s="13">
        <v>2</v>
      </c>
      <c r="F64" s="13">
        <v>23</v>
      </c>
      <c r="G64" s="14">
        <v>81.02</v>
      </c>
      <c r="H64" s="13"/>
    </row>
    <row r="65" s="1" customFormat="1" customHeight="1" spans="1:8">
      <c r="A65" s="13" t="str">
        <f>"21321310409"</f>
        <v>21321310409</v>
      </c>
      <c r="B65" s="13" t="str">
        <f>"2131"</f>
        <v>2131</v>
      </c>
      <c r="C65" s="13" t="str">
        <f>"蔡雨晴"</f>
        <v>蔡雨晴</v>
      </c>
      <c r="D65" s="13" t="str">
        <f>"女"</f>
        <v>女</v>
      </c>
      <c r="E65" s="13">
        <v>2</v>
      </c>
      <c r="F65" s="13">
        <v>24</v>
      </c>
      <c r="G65" s="14">
        <v>78.84</v>
      </c>
      <c r="H65" s="13"/>
    </row>
    <row r="66" s="1" customFormat="1" customHeight="1" spans="1:8">
      <c r="A66" s="13" t="str">
        <f>"21321340802"</f>
        <v>21321340802</v>
      </c>
      <c r="B66" s="13" t="str">
        <f>"2129"</f>
        <v>2129</v>
      </c>
      <c r="C66" s="13" t="str">
        <f>"王晨宇"</f>
        <v>王晨宇</v>
      </c>
      <c r="D66" s="13" t="str">
        <f>"男"</f>
        <v>男</v>
      </c>
      <c r="E66" s="13">
        <v>2</v>
      </c>
      <c r="F66" s="13">
        <v>25</v>
      </c>
      <c r="G66" s="14">
        <v>77.32</v>
      </c>
      <c r="H66" s="13"/>
    </row>
    <row r="67" s="1" customFormat="1" customHeight="1" spans="1:8">
      <c r="A67" s="13" t="str">
        <f>"21321320107"</f>
        <v>21321320107</v>
      </c>
      <c r="B67" s="13" t="str">
        <f>"2132"</f>
        <v>2132</v>
      </c>
      <c r="C67" s="13" t="str">
        <f>"崔哲"</f>
        <v>崔哲</v>
      </c>
      <c r="D67" s="13" t="str">
        <f>"女"</f>
        <v>女</v>
      </c>
      <c r="E67" s="13">
        <v>2</v>
      </c>
      <c r="F67" s="13">
        <v>26</v>
      </c>
      <c r="G67" s="14">
        <v>75.96</v>
      </c>
      <c r="H67" s="13"/>
    </row>
    <row r="68" s="1" customFormat="1" customHeight="1" spans="1:8">
      <c r="A68" s="13" t="str">
        <f>"21321320412"</f>
        <v>21321320412</v>
      </c>
      <c r="B68" s="13" t="str">
        <f>"2132"</f>
        <v>2132</v>
      </c>
      <c r="C68" s="13" t="str">
        <f>"钱国策"</f>
        <v>钱国策</v>
      </c>
      <c r="D68" s="13" t="str">
        <f>"男"</f>
        <v>男</v>
      </c>
      <c r="E68" s="13">
        <v>2</v>
      </c>
      <c r="F68" s="13">
        <v>27</v>
      </c>
      <c r="G68" s="14">
        <v>76.44</v>
      </c>
      <c r="H68" s="13"/>
    </row>
    <row r="69" s="1" customFormat="1" customHeight="1" spans="1:8">
      <c r="A69" s="13" t="str">
        <f>"21321320129"</f>
        <v>21321320129</v>
      </c>
      <c r="B69" s="13" t="str">
        <f>"2132"</f>
        <v>2132</v>
      </c>
      <c r="C69" s="13" t="str">
        <f>"李楠"</f>
        <v>李楠</v>
      </c>
      <c r="D69" s="13" t="str">
        <f t="shared" ref="D69:D77" si="0">"女"</f>
        <v>女</v>
      </c>
      <c r="E69" s="13">
        <v>2</v>
      </c>
      <c r="F69" s="13">
        <v>28</v>
      </c>
      <c r="G69" s="14">
        <v>83.46</v>
      </c>
      <c r="H69" s="13"/>
    </row>
    <row r="70" s="1" customFormat="1" customHeight="1" spans="1:8">
      <c r="A70" s="13" t="str">
        <f>"21321310402"</f>
        <v>21321310402</v>
      </c>
      <c r="B70" s="13" t="str">
        <f>"2131"</f>
        <v>2131</v>
      </c>
      <c r="C70" s="13" t="str">
        <f>"董豫瞳"</f>
        <v>董豫瞳</v>
      </c>
      <c r="D70" s="13" t="str">
        <f t="shared" si="0"/>
        <v>女</v>
      </c>
      <c r="E70" s="13">
        <v>2</v>
      </c>
      <c r="F70" s="13">
        <v>29</v>
      </c>
      <c r="G70" s="14">
        <v>81.6</v>
      </c>
      <c r="H70" s="13"/>
    </row>
    <row r="71" s="1" customFormat="1" customHeight="1" spans="1:8">
      <c r="A71" s="13" t="str">
        <f>"21321220118"</f>
        <v>21321220118</v>
      </c>
      <c r="B71" s="13" t="str">
        <f>"2122"</f>
        <v>2122</v>
      </c>
      <c r="C71" s="13" t="str">
        <f>"唐月亮"</f>
        <v>唐月亮</v>
      </c>
      <c r="D71" s="13" t="str">
        <f t="shared" si="0"/>
        <v>女</v>
      </c>
      <c r="E71" s="13">
        <v>2</v>
      </c>
      <c r="F71" s="13">
        <v>30</v>
      </c>
      <c r="G71" s="14">
        <v>81.9</v>
      </c>
      <c r="H71" s="13"/>
    </row>
    <row r="72" s="1" customFormat="1" customHeight="1" spans="1:8">
      <c r="A72" s="13" t="str">
        <f>"21321280425"</f>
        <v>21321280425</v>
      </c>
      <c r="B72" s="13" t="str">
        <f>"2128"</f>
        <v>2128</v>
      </c>
      <c r="C72" s="13" t="str">
        <f>"褚桂楠"</f>
        <v>褚桂楠</v>
      </c>
      <c r="D72" s="13" t="str">
        <f t="shared" si="0"/>
        <v>女</v>
      </c>
      <c r="E72" s="13">
        <v>2</v>
      </c>
      <c r="F72" s="13">
        <v>31</v>
      </c>
      <c r="G72" s="14">
        <v>74.08</v>
      </c>
      <c r="H72" s="13"/>
    </row>
    <row r="73" s="1" customFormat="1" customHeight="1" spans="1:8">
      <c r="A73" s="13" t="str">
        <f>"21321250422"</f>
        <v>21321250422</v>
      </c>
      <c r="B73" s="13" t="str">
        <f>"2125"</f>
        <v>2125</v>
      </c>
      <c r="C73" s="13" t="str">
        <f>"张元淑"</f>
        <v>张元淑</v>
      </c>
      <c r="D73" s="13" t="str">
        <f t="shared" si="0"/>
        <v>女</v>
      </c>
      <c r="E73" s="13">
        <v>2</v>
      </c>
      <c r="F73" s="13">
        <v>32</v>
      </c>
      <c r="G73" s="14">
        <v>81.98</v>
      </c>
      <c r="H73" s="13"/>
    </row>
    <row r="74" s="1" customFormat="1" customHeight="1" spans="1:8">
      <c r="A74" s="13" t="str">
        <f>"21321280620"</f>
        <v>21321280620</v>
      </c>
      <c r="B74" s="13" t="str">
        <f>"2128"</f>
        <v>2128</v>
      </c>
      <c r="C74" s="13" t="str">
        <f>"马悦"</f>
        <v>马悦</v>
      </c>
      <c r="D74" s="13" t="str">
        <f t="shared" si="0"/>
        <v>女</v>
      </c>
      <c r="E74" s="13">
        <v>2</v>
      </c>
      <c r="F74" s="13">
        <v>33</v>
      </c>
      <c r="G74" s="14">
        <v>80.46</v>
      </c>
      <c r="H74" s="13"/>
    </row>
    <row r="75" s="1" customFormat="1" customHeight="1" spans="1:8">
      <c r="A75" s="13" t="str">
        <f>"21321340808"</f>
        <v>21321340808</v>
      </c>
      <c r="B75" s="13" t="str">
        <f>"2124"</f>
        <v>2124</v>
      </c>
      <c r="C75" s="13" t="str">
        <f>"程俊丽"</f>
        <v>程俊丽</v>
      </c>
      <c r="D75" s="13" t="str">
        <f t="shared" si="0"/>
        <v>女</v>
      </c>
      <c r="E75" s="13">
        <v>2</v>
      </c>
      <c r="F75" s="13">
        <v>34</v>
      </c>
      <c r="G75" s="14">
        <v>76.58</v>
      </c>
      <c r="H75" s="13"/>
    </row>
    <row r="76" s="1" customFormat="1" ht="28" customHeight="1" spans="1:8">
      <c r="A76" s="13" t="str">
        <f>"21321320208"</f>
        <v>21321320208</v>
      </c>
      <c r="B76" s="13" t="str">
        <f>"2132"</f>
        <v>2132</v>
      </c>
      <c r="C76" s="13" t="str">
        <f>"李世英"</f>
        <v>李世英</v>
      </c>
      <c r="D76" s="13" t="str">
        <f t="shared" si="0"/>
        <v>女</v>
      </c>
      <c r="E76" s="13">
        <v>2</v>
      </c>
      <c r="F76" s="13">
        <v>35</v>
      </c>
      <c r="G76" s="14">
        <v>80.82</v>
      </c>
      <c r="H76" s="13"/>
    </row>
    <row r="77" s="1" customFormat="1" ht="27" customHeight="1" spans="1:8">
      <c r="A77" s="13" t="str">
        <f>"21321310329"</f>
        <v>21321310329</v>
      </c>
      <c r="B77" s="13" t="str">
        <f>"2131"</f>
        <v>2131</v>
      </c>
      <c r="C77" s="13" t="str">
        <f>"王静静"</f>
        <v>王静静</v>
      </c>
      <c r="D77" s="13" t="str">
        <f t="shared" si="0"/>
        <v>女</v>
      </c>
      <c r="E77" s="13">
        <v>2</v>
      </c>
      <c r="F77" s="13">
        <v>36</v>
      </c>
      <c r="G77" s="14">
        <v>80.18</v>
      </c>
      <c r="H77" s="13"/>
    </row>
    <row r="78" s="1" customFormat="1" ht="29" customHeight="1" spans="1:8">
      <c r="A78" s="13" t="str">
        <f>"21321250113"</f>
        <v>21321250113</v>
      </c>
      <c r="B78" s="13" t="str">
        <f>"2125"</f>
        <v>2125</v>
      </c>
      <c r="C78" s="13" t="str">
        <f>"吕星运"</f>
        <v>吕星运</v>
      </c>
      <c r="D78" s="13" t="str">
        <f>"男"</f>
        <v>男</v>
      </c>
      <c r="E78" s="13">
        <v>2</v>
      </c>
      <c r="F78" s="13">
        <v>37</v>
      </c>
      <c r="G78" s="14">
        <v>84.06</v>
      </c>
      <c r="H78" s="13"/>
    </row>
    <row r="79" s="1" customFormat="1" ht="27" customHeight="1" spans="1:8">
      <c r="A79" s="13" t="str">
        <f>"21321340708"</f>
        <v>21321340708</v>
      </c>
      <c r="B79" s="13" t="str">
        <f>"2134"</f>
        <v>2134</v>
      </c>
      <c r="C79" s="13" t="str">
        <f>"庞松蕊"</f>
        <v>庞松蕊</v>
      </c>
      <c r="D79" s="13" t="str">
        <f>"女"</f>
        <v>女</v>
      </c>
      <c r="E79" s="13">
        <v>2</v>
      </c>
      <c r="F79" s="13">
        <v>38</v>
      </c>
      <c r="G79" s="14">
        <v>83.16</v>
      </c>
      <c r="H79" s="13"/>
    </row>
  </sheetData>
  <sortState ref="A3:I79">
    <sortCondition ref="E3:E79"/>
    <sortCondition ref="F3:F79"/>
  </sortState>
  <mergeCells count="1">
    <mergeCell ref="A1:H1"/>
  </mergeCells>
  <conditionalFormatting sqref="A2 A80:A65548">
    <cfRule type="duplicateValues" dxfId="0" priority="1"/>
  </conditionalFormatting>
  <pageMargins left="0.751388888888889" right="0.751388888888889" top="0.60625" bottom="0.60625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2021-12-26T07:50:00Z</dcterms:created>
  <dcterms:modified xsi:type="dcterms:W3CDTF">2021-12-27T01:22:32Z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F4568D1EB9FB4540A9E26C97BEA42482</vt:lpwstr>
  </property>
  <property fmtid="{D5CDD505-2E9C-101B-9397-08002B2CF9AE}" pid="3" name="KSOProductBuildVer">
    <vt:lpwstr>2052-11.1.0.11194</vt:lpwstr>
  </property>
</Properties>
</file>