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<sst xmlns="http://schemas.openxmlformats.org/spreadsheetml/2006/main" count="159" uniqueCount="9">
  <si>
    <t>三亚市住房和城乡建设局2021年公开招聘下属事业单位工作人员资格初审合格人员名单</t>
  </si>
  <si>
    <t>序号</t>
  </si>
  <si>
    <t>报考号</t>
  </si>
  <si>
    <t>报考岗位</t>
  </si>
  <si>
    <t>姓名</t>
  </si>
  <si>
    <t>性别</t>
  </si>
  <si>
    <t>备注</t>
  </si>
  <si>
    <t>0101_管理岗01</t>
  </si>
  <si>
    <t>0102_管理岗02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</si>
</sst>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workbookViewId="0" topLeftCell="A1">
      <selection activeCell="N3" sqref="N3"/>
    </sheetView>
  </sheetViews>
  <sheetFormatPr defaultColWidth="9.00390625" defaultRowHeight="15"/>
  <cols>
    <col min="1" max="1" width="9.00390625" style="2" customWidth="1"/>
    <col min="2" max="2" width="26.00390625" style="2" customWidth="1"/>
    <col min="3" max="3" width="14.421875" style="2" customWidth="1"/>
    <col min="4" max="4" width="11.28125" style="2" customWidth="1"/>
    <col min="5" max="5" width="8.8515625" style="2" customWidth="1"/>
    <col min="6" max="6" width="11.00390625" style="2" customWidth="1"/>
    <col min="7" max="16384" width="9.00390625" style="2" customWidth="1"/>
  </cols>
  <sheetData>
    <row r="1" spans="1:6" ht="57" customHeight="1">
      <c r="A1" s="3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30" customHeight="1">
      <c r="A3" s="6">
        <v>1</v>
      </c>
      <c r="B3" s="6" t="str">
        <f>"33122021092209044715876"</f>
        <v>33122021092209044715876</v>
      </c>
      <c r="C3" s="6" t="s">
        <v>7</v>
      </c>
      <c r="D3" s="6" t="str">
        <f>"王新阳"</f>
        <v>王新阳</v>
      </c>
      <c r="E3" s="6" t="str">
        <f aca="true" t="shared" si="0" ref="E3:E8">"女"</f>
        <v>女</v>
      </c>
      <c r="F3" s="6"/>
    </row>
    <row r="4" spans="1:6" ht="30" customHeight="1">
      <c r="A4" s="6">
        <v>2</v>
      </c>
      <c r="B4" s="6" t="str">
        <f>"33122021092209153515949"</f>
        <v>33122021092209153515949</v>
      </c>
      <c r="C4" s="6" t="s">
        <v>7</v>
      </c>
      <c r="D4" s="6" t="str">
        <f>"符永佳"</f>
        <v>符永佳</v>
      </c>
      <c r="E4" s="6" t="str">
        <f t="shared" si="0"/>
        <v>女</v>
      </c>
      <c r="F4" s="6"/>
    </row>
    <row r="5" spans="1:6" ht="30" customHeight="1">
      <c r="A5" s="6">
        <v>3</v>
      </c>
      <c r="B5" s="6" t="str">
        <f>"33122021092209315816064"</f>
        <v>33122021092209315816064</v>
      </c>
      <c r="C5" s="6" t="s">
        <v>7</v>
      </c>
      <c r="D5" s="6" t="str">
        <f>"王誉瑾"</f>
        <v>王誉瑾</v>
      </c>
      <c r="E5" s="6" t="str">
        <f t="shared" si="0"/>
        <v>女</v>
      </c>
      <c r="F5" s="6"/>
    </row>
    <row r="6" spans="1:6" ht="30" customHeight="1">
      <c r="A6" s="6">
        <v>4</v>
      </c>
      <c r="B6" s="6" t="str">
        <f>"33122021092209361116090"</f>
        <v>33122021092209361116090</v>
      </c>
      <c r="C6" s="6" t="s">
        <v>7</v>
      </c>
      <c r="D6" s="6" t="str">
        <f>"刘乐曦"</f>
        <v>刘乐曦</v>
      </c>
      <c r="E6" s="6" t="str">
        <f t="shared" si="0"/>
        <v>女</v>
      </c>
      <c r="F6" s="6"/>
    </row>
    <row r="7" spans="1:6" ht="30" customHeight="1">
      <c r="A7" s="6">
        <v>5</v>
      </c>
      <c r="B7" s="6" t="str">
        <f>"33122021092209505616169"</f>
        <v>33122021092209505616169</v>
      </c>
      <c r="C7" s="6" t="s">
        <v>7</v>
      </c>
      <c r="D7" s="6" t="str">
        <f>"石丽娟"</f>
        <v>石丽娟</v>
      </c>
      <c r="E7" s="6" t="str">
        <f t="shared" si="0"/>
        <v>女</v>
      </c>
      <c r="F7" s="6"/>
    </row>
    <row r="8" spans="1:6" ht="30" customHeight="1">
      <c r="A8" s="6">
        <v>6</v>
      </c>
      <c r="B8" s="6" t="str">
        <f>"33122021092209535416184"</f>
        <v>33122021092209535416184</v>
      </c>
      <c r="C8" s="6" t="s">
        <v>7</v>
      </c>
      <c r="D8" s="6" t="str">
        <f>"罗丽丽"</f>
        <v>罗丽丽</v>
      </c>
      <c r="E8" s="6" t="str">
        <f t="shared" si="0"/>
        <v>女</v>
      </c>
      <c r="F8" s="6"/>
    </row>
    <row r="9" spans="1:6" ht="30" customHeight="1">
      <c r="A9" s="6">
        <v>7</v>
      </c>
      <c r="B9" s="6" t="str">
        <f>"33122021092210030216231"</f>
        <v>33122021092210030216231</v>
      </c>
      <c r="C9" s="6" t="s">
        <v>7</v>
      </c>
      <c r="D9" s="6" t="str">
        <f>"张宏昌"</f>
        <v>张宏昌</v>
      </c>
      <c r="E9" s="6" t="str">
        <f>"男"</f>
        <v>男</v>
      </c>
      <c r="F9" s="6"/>
    </row>
    <row r="10" spans="1:6" ht="30" customHeight="1">
      <c r="A10" s="6">
        <v>8</v>
      </c>
      <c r="B10" s="6" t="str">
        <f>"33122021092210343816390"</f>
        <v>33122021092210343816390</v>
      </c>
      <c r="C10" s="6" t="s">
        <v>7</v>
      </c>
      <c r="D10" s="6" t="str">
        <f>"周易相"</f>
        <v>周易相</v>
      </c>
      <c r="E10" s="6" t="str">
        <f>"男"</f>
        <v>男</v>
      </c>
      <c r="F10" s="6"/>
    </row>
    <row r="11" spans="1:6" ht="30" customHeight="1">
      <c r="A11" s="6">
        <v>9</v>
      </c>
      <c r="B11" s="6" t="str">
        <f>"33122021092210411616416"</f>
        <v>33122021092210411616416</v>
      </c>
      <c r="C11" s="6" t="s">
        <v>7</v>
      </c>
      <c r="D11" s="6" t="str">
        <f>"张萌"</f>
        <v>张萌</v>
      </c>
      <c r="E11" s="6" t="str">
        <f>"女"</f>
        <v>女</v>
      </c>
      <c r="F11" s="6"/>
    </row>
    <row r="12" spans="1:6" ht="30" customHeight="1">
      <c r="A12" s="6">
        <v>10</v>
      </c>
      <c r="B12" s="6" t="str">
        <f>"33122021092211053816509"</f>
        <v>33122021092211053816509</v>
      </c>
      <c r="C12" s="6" t="s">
        <v>7</v>
      </c>
      <c r="D12" s="6" t="str">
        <f>"万珈利"</f>
        <v>万珈利</v>
      </c>
      <c r="E12" s="6" t="str">
        <f>"女"</f>
        <v>女</v>
      </c>
      <c r="F12" s="6"/>
    </row>
    <row r="13" spans="1:6" ht="30" customHeight="1">
      <c r="A13" s="6">
        <v>11</v>
      </c>
      <c r="B13" s="6" t="str">
        <f>"33122021092211292616605"</f>
        <v>33122021092211292616605</v>
      </c>
      <c r="C13" s="6" t="s">
        <v>7</v>
      </c>
      <c r="D13" s="6" t="str">
        <f>"柳世琛"</f>
        <v>柳世琛</v>
      </c>
      <c r="E13" s="6" t="str">
        <f>"男"</f>
        <v>男</v>
      </c>
      <c r="F13" s="6"/>
    </row>
    <row r="14" spans="1:6" ht="30" customHeight="1">
      <c r="A14" s="6">
        <v>12</v>
      </c>
      <c r="B14" s="6" t="str">
        <f>"33122021092211382616637"</f>
        <v>33122021092211382616637</v>
      </c>
      <c r="C14" s="6" t="s">
        <v>7</v>
      </c>
      <c r="D14" s="6" t="str">
        <f>"胡越豪"</f>
        <v>胡越豪</v>
      </c>
      <c r="E14" s="6" t="str">
        <f>"男"</f>
        <v>男</v>
      </c>
      <c r="F14" s="6"/>
    </row>
    <row r="15" spans="1:6" ht="30" customHeight="1">
      <c r="A15" s="6">
        <v>13</v>
      </c>
      <c r="B15" s="6" t="str">
        <f>"33122021092211561516691"</f>
        <v>33122021092211561516691</v>
      </c>
      <c r="C15" s="6" t="s">
        <v>7</v>
      </c>
      <c r="D15" s="6" t="str">
        <f>"符吉娜"</f>
        <v>符吉娜</v>
      </c>
      <c r="E15" s="6" t="str">
        <f>"女"</f>
        <v>女</v>
      </c>
      <c r="F15" s="6"/>
    </row>
    <row r="16" spans="1:6" ht="30" customHeight="1">
      <c r="A16" s="6">
        <v>14</v>
      </c>
      <c r="B16" s="6" t="str">
        <f>"33122021092211571116694"</f>
        <v>33122021092211571116694</v>
      </c>
      <c r="C16" s="6" t="s">
        <v>7</v>
      </c>
      <c r="D16" s="6" t="str">
        <f>"卢桐"</f>
        <v>卢桐</v>
      </c>
      <c r="E16" s="6" t="str">
        <f>"女"</f>
        <v>女</v>
      </c>
      <c r="F16" s="6"/>
    </row>
    <row r="17" spans="1:6" ht="30" customHeight="1">
      <c r="A17" s="6">
        <v>15</v>
      </c>
      <c r="B17" s="6" t="str">
        <f>"33122021092212535516800"</f>
        <v>33122021092212535516800</v>
      </c>
      <c r="C17" s="6" t="s">
        <v>7</v>
      </c>
      <c r="D17" s="6" t="str">
        <f>"何晓蕾"</f>
        <v>何晓蕾</v>
      </c>
      <c r="E17" s="6" t="str">
        <f>"女"</f>
        <v>女</v>
      </c>
      <c r="F17" s="6"/>
    </row>
    <row r="18" spans="1:6" ht="30" customHeight="1">
      <c r="A18" s="6">
        <v>16</v>
      </c>
      <c r="B18" s="6" t="str">
        <f>"33122021092213022616815"</f>
        <v>33122021092213022616815</v>
      </c>
      <c r="C18" s="6" t="s">
        <v>7</v>
      </c>
      <c r="D18" s="6" t="str">
        <f>"董壮"</f>
        <v>董壮</v>
      </c>
      <c r="E18" s="6" t="str">
        <f>"男"</f>
        <v>男</v>
      </c>
      <c r="F18" s="6"/>
    </row>
    <row r="19" spans="1:6" ht="30" customHeight="1">
      <c r="A19" s="6">
        <v>17</v>
      </c>
      <c r="B19" s="6" t="str">
        <f>"33122021092213251816850"</f>
        <v>33122021092213251816850</v>
      </c>
      <c r="C19" s="6" t="s">
        <v>7</v>
      </c>
      <c r="D19" s="6" t="str">
        <f>"谢珊珊"</f>
        <v>谢珊珊</v>
      </c>
      <c r="E19" s="6" t="str">
        <f aca="true" t="shared" si="1" ref="E19:E24">"女"</f>
        <v>女</v>
      </c>
      <c r="F19" s="6"/>
    </row>
    <row r="20" spans="1:6" ht="30" customHeight="1">
      <c r="A20" s="6">
        <v>18</v>
      </c>
      <c r="B20" s="6" t="str">
        <f>"33122021092213421016877"</f>
        <v>33122021092213421016877</v>
      </c>
      <c r="C20" s="6" t="s">
        <v>7</v>
      </c>
      <c r="D20" s="6" t="str">
        <f>"兰敏"</f>
        <v>兰敏</v>
      </c>
      <c r="E20" s="6" t="str">
        <f t="shared" si="1"/>
        <v>女</v>
      </c>
      <c r="F20" s="6"/>
    </row>
    <row r="21" spans="1:6" ht="30" customHeight="1">
      <c r="A21" s="6">
        <v>19</v>
      </c>
      <c r="B21" s="6" t="str">
        <f>"33122021092213553316895"</f>
        <v>33122021092213553316895</v>
      </c>
      <c r="C21" s="6" t="s">
        <v>7</v>
      </c>
      <c r="D21" s="6" t="str">
        <f>"刘至玉"</f>
        <v>刘至玉</v>
      </c>
      <c r="E21" s="6" t="str">
        <f t="shared" si="1"/>
        <v>女</v>
      </c>
      <c r="F21" s="6"/>
    </row>
    <row r="22" spans="1:6" ht="30" customHeight="1">
      <c r="A22" s="6">
        <v>20</v>
      </c>
      <c r="B22" s="6" t="str">
        <f>"33122021092214105918727"</f>
        <v>33122021092214105918727</v>
      </c>
      <c r="C22" s="6" t="s">
        <v>7</v>
      </c>
      <c r="D22" s="6" t="str">
        <f>"文云妃"</f>
        <v>文云妃</v>
      </c>
      <c r="E22" s="6" t="str">
        <f t="shared" si="1"/>
        <v>女</v>
      </c>
      <c r="F22" s="6"/>
    </row>
    <row r="23" spans="1:6" ht="30" customHeight="1">
      <c r="A23" s="6">
        <v>21</v>
      </c>
      <c r="B23" s="6" t="str">
        <f>"33122021092214274618748"</f>
        <v>33122021092214274618748</v>
      </c>
      <c r="C23" s="6" t="s">
        <v>7</v>
      </c>
      <c r="D23" s="6" t="str">
        <f>"陈虹杉"</f>
        <v>陈虹杉</v>
      </c>
      <c r="E23" s="6" t="str">
        <f t="shared" si="1"/>
        <v>女</v>
      </c>
      <c r="F23" s="6"/>
    </row>
    <row r="24" spans="1:6" ht="30" customHeight="1">
      <c r="A24" s="6">
        <v>22</v>
      </c>
      <c r="B24" s="6" t="str">
        <f>"33122021092214312818756"</f>
        <v>33122021092214312818756</v>
      </c>
      <c r="C24" s="6" t="s">
        <v>7</v>
      </c>
      <c r="D24" s="6" t="str">
        <f>"柯怡君"</f>
        <v>柯怡君</v>
      </c>
      <c r="E24" s="6" t="str">
        <f t="shared" si="1"/>
        <v>女</v>
      </c>
      <c r="F24" s="6"/>
    </row>
    <row r="25" spans="1:6" ht="30" customHeight="1">
      <c r="A25" s="6">
        <v>23</v>
      </c>
      <c r="B25" s="6" t="str">
        <f>"33122021092215434820756"</f>
        <v>33122021092215434820756</v>
      </c>
      <c r="C25" s="6" t="s">
        <v>7</v>
      </c>
      <c r="D25" s="6" t="str">
        <f>"黄德坤"</f>
        <v>黄德坤</v>
      </c>
      <c r="E25" s="6" t="str">
        <f>"男"</f>
        <v>男</v>
      </c>
      <c r="F25" s="6"/>
    </row>
    <row r="26" spans="1:6" ht="30" customHeight="1">
      <c r="A26" s="6">
        <v>24</v>
      </c>
      <c r="B26" s="6" t="str">
        <f>"33122021092215501820775"</f>
        <v>33122021092215501820775</v>
      </c>
      <c r="C26" s="6" t="s">
        <v>7</v>
      </c>
      <c r="D26" s="6" t="str">
        <f>"谢莉梅"</f>
        <v>谢莉梅</v>
      </c>
      <c r="E26" s="6" t="str">
        <f>"女"</f>
        <v>女</v>
      </c>
      <c r="F26" s="6"/>
    </row>
    <row r="27" spans="1:6" ht="30" customHeight="1">
      <c r="A27" s="6">
        <v>25</v>
      </c>
      <c r="B27" s="6" t="str">
        <f>"33122021092216425920928"</f>
        <v>33122021092216425920928</v>
      </c>
      <c r="C27" s="6" t="s">
        <v>7</v>
      </c>
      <c r="D27" s="6" t="str">
        <f>"吴慧娴"</f>
        <v>吴慧娴</v>
      </c>
      <c r="E27" s="6" t="str">
        <f>"女"</f>
        <v>女</v>
      </c>
      <c r="F27" s="6"/>
    </row>
    <row r="28" spans="1:6" ht="30" customHeight="1">
      <c r="A28" s="6">
        <v>26</v>
      </c>
      <c r="B28" s="6" t="str">
        <f>"33122021092217104721014"</f>
        <v>33122021092217104721014</v>
      </c>
      <c r="C28" s="6" t="s">
        <v>7</v>
      </c>
      <c r="D28" s="6" t="str">
        <f>"孙定康"</f>
        <v>孙定康</v>
      </c>
      <c r="E28" s="6" t="str">
        <f>"男"</f>
        <v>男</v>
      </c>
      <c r="F28" s="6"/>
    </row>
    <row r="29" spans="1:6" ht="30" customHeight="1">
      <c r="A29" s="6">
        <v>27</v>
      </c>
      <c r="B29" s="6" t="str">
        <f>"33122021092220072724938"</f>
        <v>33122021092220072724938</v>
      </c>
      <c r="C29" s="6" t="s">
        <v>7</v>
      </c>
      <c r="D29" s="6" t="str">
        <f>"王杰"</f>
        <v>王杰</v>
      </c>
      <c r="E29" s="6" t="str">
        <f>"男"</f>
        <v>男</v>
      </c>
      <c r="F29" s="6"/>
    </row>
    <row r="30" spans="1:6" ht="30" customHeight="1">
      <c r="A30" s="6">
        <v>28</v>
      </c>
      <c r="B30" s="6" t="str">
        <f>"33122021092220274824971"</f>
        <v>33122021092220274824971</v>
      </c>
      <c r="C30" s="6" t="s">
        <v>7</v>
      </c>
      <c r="D30" s="6" t="str">
        <f>"单雪红"</f>
        <v>单雪红</v>
      </c>
      <c r="E30" s="6" t="str">
        <f>"女"</f>
        <v>女</v>
      </c>
      <c r="F30" s="6"/>
    </row>
    <row r="31" spans="1:6" ht="30" customHeight="1">
      <c r="A31" s="6">
        <v>29</v>
      </c>
      <c r="B31" s="6" t="str">
        <f>"33122021092221192825080"</f>
        <v>33122021092221192825080</v>
      </c>
      <c r="C31" s="6" t="s">
        <v>7</v>
      </c>
      <c r="D31" s="6" t="str">
        <f>"刘亚之"</f>
        <v>刘亚之</v>
      </c>
      <c r="E31" s="6" t="str">
        <f>"男"</f>
        <v>男</v>
      </c>
      <c r="F31" s="6"/>
    </row>
    <row r="32" spans="1:6" ht="30" customHeight="1">
      <c r="A32" s="6">
        <v>30</v>
      </c>
      <c r="B32" s="6" t="str">
        <f>"33122021092222293525211"</f>
        <v>33122021092222293525211</v>
      </c>
      <c r="C32" s="6" t="s">
        <v>7</v>
      </c>
      <c r="D32" s="6" t="str">
        <f>"符东琦"</f>
        <v>符东琦</v>
      </c>
      <c r="E32" s="6" t="str">
        <f>"男"</f>
        <v>男</v>
      </c>
      <c r="F32" s="6"/>
    </row>
    <row r="33" spans="1:6" ht="30" customHeight="1">
      <c r="A33" s="6">
        <v>31</v>
      </c>
      <c r="B33" s="6" t="str">
        <f>"33122021092222464025241"</f>
        <v>33122021092222464025241</v>
      </c>
      <c r="C33" s="6" t="s">
        <v>7</v>
      </c>
      <c r="D33" s="6" t="str">
        <f>"容文桦"</f>
        <v>容文桦</v>
      </c>
      <c r="E33" s="6" t="str">
        <f>"女"</f>
        <v>女</v>
      </c>
      <c r="F33" s="6"/>
    </row>
    <row r="34" spans="1:6" ht="30" customHeight="1">
      <c r="A34" s="6">
        <v>32</v>
      </c>
      <c r="B34" s="6" t="str">
        <f>"33122021092222585025256"</f>
        <v>33122021092222585025256</v>
      </c>
      <c r="C34" s="6" t="s">
        <v>7</v>
      </c>
      <c r="D34" s="6" t="str">
        <f>"高代演"</f>
        <v>高代演</v>
      </c>
      <c r="E34" s="6" t="str">
        <f>"女"</f>
        <v>女</v>
      </c>
      <c r="F34" s="6"/>
    </row>
    <row r="35" spans="1:6" ht="30" customHeight="1">
      <c r="A35" s="6">
        <v>33</v>
      </c>
      <c r="B35" s="6" t="str">
        <f>"33122021092223042125265"</f>
        <v>33122021092223042125265</v>
      </c>
      <c r="C35" s="6" t="s">
        <v>7</v>
      </c>
      <c r="D35" s="6" t="str">
        <f>"赵荣花"</f>
        <v>赵荣花</v>
      </c>
      <c r="E35" s="6" t="str">
        <f>"女"</f>
        <v>女</v>
      </c>
      <c r="F35" s="6"/>
    </row>
    <row r="36" spans="1:6" ht="30" customHeight="1">
      <c r="A36" s="6">
        <v>34</v>
      </c>
      <c r="B36" s="6" t="str">
        <f>"33122021092223153325281"</f>
        <v>33122021092223153325281</v>
      </c>
      <c r="C36" s="6" t="s">
        <v>7</v>
      </c>
      <c r="D36" s="6" t="str">
        <f>"郑作伟"</f>
        <v>郑作伟</v>
      </c>
      <c r="E36" s="6" t="str">
        <f>"男"</f>
        <v>男</v>
      </c>
      <c r="F36" s="6"/>
    </row>
    <row r="37" spans="1:6" ht="30" customHeight="1">
      <c r="A37" s="6">
        <v>35</v>
      </c>
      <c r="B37" s="6" t="str">
        <f>"33122021092306233525360"</f>
        <v>33122021092306233525360</v>
      </c>
      <c r="C37" s="6" t="s">
        <v>7</v>
      </c>
      <c r="D37" s="6" t="str">
        <f>"吴瑛琪"</f>
        <v>吴瑛琪</v>
      </c>
      <c r="E37" s="6" t="str">
        <f>"女"</f>
        <v>女</v>
      </c>
      <c r="F37" s="6"/>
    </row>
    <row r="38" spans="1:6" ht="30" customHeight="1">
      <c r="A38" s="6">
        <v>36</v>
      </c>
      <c r="B38" s="6" t="str">
        <f>"33122021092309080325767"</f>
        <v>33122021092309080325767</v>
      </c>
      <c r="C38" s="6" t="s">
        <v>7</v>
      </c>
      <c r="D38" s="6" t="str">
        <f>"李德娴"</f>
        <v>李德娴</v>
      </c>
      <c r="E38" s="6" t="str">
        <f>"女"</f>
        <v>女</v>
      </c>
      <c r="F38" s="6"/>
    </row>
    <row r="39" spans="1:6" ht="30" customHeight="1">
      <c r="A39" s="6">
        <v>37</v>
      </c>
      <c r="B39" s="6" t="str">
        <f>"33122021092309392526251"</f>
        <v>33122021092309392526251</v>
      </c>
      <c r="C39" s="6" t="s">
        <v>7</v>
      </c>
      <c r="D39" s="6" t="str">
        <f>"周春美"</f>
        <v>周春美</v>
      </c>
      <c r="E39" s="6" t="str">
        <f>"女"</f>
        <v>女</v>
      </c>
      <c r="F39" s="6"/>
    </row>
    <row r="40" spans="1:6" ht="30" customHeight="1">
      <c r="A40" s="6">
        <v>38</v>
      </c>
      <c r="B40" s="6" t="str">
        <f>"33122021092310123126621"</f>
        <v>33122021092310123126621</v>
      </c>
      <c r="C40" s="6" t="s">
        <v>7</v>
      </c>
      <c r="D40" s="6" t="str">
        <f>"王追鸿"</f>
        <v>王追鸿</v>
      </c>
      <c r="E40" s="6" t="str">
        <f>"男"</f>
        <v>男</v>
      </c>
      <c r="F40" s="6"/>
    </row>
    <row r="41" spans="1:6" ht="30" customHeight="1">
      <c r="A41" s="6">
        <v>39</v>
      </c>
      <c r="B41" s="6" t="str">
        <f>"33122021092310531027026"</f>
        <v>33122021092310531027026</v>
      </c>
      <c r="C41" s="6" t="s">
        <v>7</v>
      </c>
      <c r="D41" s="6" t="str">
        <f>"李建宇"</f>
        <v>李建宇</v>
      </c>
      <c r="E41" s="6" t="str">
        <f>"男"</f>
        <v>男</v>
      </c>
      <c r="F41" s="6"/>
    </row>
    <row r="42" spans="1:6" ht="30" customHeight="1">
      <c r="A42" s="6">
        <v>40</v>
      </c>
      <c r="B42" s="6" t="str">
        <f>"33122021092311322327372"</f>
        <v>33122021092311322327372</v>
      </c>
      <c r="C42" s="6" t="s">
        <v>7</v>
      </c>
      <c r="D42" s="6" t="str">
        <f>"符道"</f>
        <v>符道</v>
      </c>
      <c r="E42" s="6" t="str">
        <f>"男"</f>
        <v>男</v>
      </c>
      <c r="F42" s="6"/>
    </row>
    <row r="43" spans="1:6" ht="30" customHeight="1">
      <c r="A43" s="6">
        <v>41</v>
      </c>
      <c r="B43" s="6" t="str">
        <f>"33122021092311331427375"</f>
        <v>33122021092311331427375</v>
      </c>
      <c r="C43" s="6" t="s">
        <v>7</v>
      </c>
      <c r="D43" s="6" t="str">
        <f>"王静纯"</f>
        <v>王静纯</v>
      </c>
      <c r="E43" s="6" t="str">
        <f>"女"</f>
        <v>女</v>
      </c>
      <c r="F43" s="6"/>
    </row>
    <row r="44" spans="1:6" ht="30" customHeight="1">
      <c r="A44" s="6">
        <v>42</v>
      </c>
      <c r="B44" s="6" t="str">
        <f>"33122021092312141229444"</f>
        <v>33122021092312141229444</v>
      </c>
      <c r="C44" s="6" t="s">
        <v>7</v>
      </c>
      <c r="D44" s="6" t="str">
        <f>"林道鹏"</f>
        <v>林道鹏</v>
      </c>
      <c r="E44" s="6" t="str">
        <f>"男"</f>
        <v>男</v>
      </c>
      <c r="F44" s="6"/>
    </row>
    <row r="45" spans="1:6" ht="30" customHeight="1">
      <c r="A45" s="6">
        <v>43</v>
      </c>
      <c r="B45" s="6" t="str">
        <f>"33122021092313294729781"</f>
        <v>33122021092313294729781</v>
      </c>
      <c r="C45" s="6" t="s">
        <v>7</v>
      </c>
      <c r="D45" s="6" t="str">
        <f>"陈承燕"</f>
        <v>陈承燕</v>
      </c>
      <c r="E45" s="6" t="str">
        <f aca="true" t="shared" si="2" ref="E45:E52">"女"</f>
        <v>女</v>
      </c>
      <c r="F45" s="6"/>
    </row>
    <row r="46" spans="1:6" ht="30" customHeight="1">
      <c r="A46" s="6">
        <v>44</v>
      </c>
      <c r="B46" s="6" t="str">
        <f>"33122021092315094730236"</f>
        <v>33122021092315094730236</v>
      </c>
      <c r="C46" s="6" t="s">
        <v>7</v>
      </c>
      <c r="D46" s="6" t="str">
        <f>"林莉莉"</f>
        <v>林莉莉</v>
      </c>
      <c r="E46" s="6" t="str">
        <f t="shared" si="2"/>
        <v>女</v>
      </c>
      <c r="F46" s="6"/>
    </row>
    <row r="47" spans="1:6" ht="30" customHeight="1">
      <c r="A47" s="6">
        <v>45</v>
      </c>
      <c r="B47" s="6" t="str">
        <f>"33122021092315190530284"</f>
        <v>33122021092315190530284</v>
      </c>
      <c r="C47" s="6" t="s">
        <v>7</v>
      </c>
      <c r="D47" s="6" t="str">
        <f>"张新"</f>
        <v>张新</v>
      </c>
      <c r="E47" s="6" t="str">
        <f t="shared" si="2"/>
        <v>女</v>
      </c>
      <c r="F47" s="6"/>
    </row>
    <row r="48" spans="1:6" ht="30" customHeight="1">
      <c r="A48" s="6">
        <v>46</v>
      </c>
      <c r="B48" s="6" t="str">
        <f>"33122021092315331230375"</f>
        <v>33122021092315331230375</v>
      </c>
      <c r="C48" s="6" t="s">
        <v>7</v>
      </c>
      <c r="D48" s="6" t="str">
        <f>"贺怡然"</f>
        <v>贺怡然</v>
      </c>
      <c r="E48" s="6" t="str">
        <f t="shared" si="2"/>
        <v>女</v>
      </c>
      <c r="F48" s="6"/>
    </row>
    <row r="49" spans="1:6" ht="30" customHeight="1">
      <c r="A49" s="6">
        <v>47</v>
      </c>
      <c r="B49" s="6" t="str">
        <f>"33122021092316100530602"</f>
        <v>33122021092316100530602</v>
      </c>
      <c r="C49" s="6" t="s">
        <v>7</v>
      </c>
      <c r="D49" s="6" t="str">
        <f>"孙畅"</f>
        <v>孙畅</v>
      </c>
      <c r="E49" s="6" t="str">
        <f t="shared" si="2"/>
        <v>女</v>
      </c>
      <c r="F49" s="6"/>
    </row>
    <row r="50" spans="1:6" ht="30" customHeight="1">
      <c r="A50" s="6">
        <v>48</v>
      </c>
      <c r="B50" s="6" t="str">
        <f>"33122021092316112030610"</f>
        <v>33122021092316112030610</v>
      </c>
      <c r="C50" s="6" t="s">
        <v>7</v>
      </c>
      <c r="D50" s="6" t="str">
        <f>"刘虹汝"</f>
        <v>刘虹汝</v>
      </c>
      <c r="E50" s="6" t="str">
        <f t="shared" si="2"/>
        <v>女</v>
      </c>
      <c r="F50" s="6"/>
    </row>
    <row r="51" spans="1:6" ht="30" customHeight="1">
      <c r="A51" s="6">
        <v>49</v>
      </c>
      <c r="B51" s="6" t="str">
        <f>"33122021092317084532778"</f>
        <v>33122021092317084532778</v>
      </c>
      <c r="C51" s="6" t="s">
        <v>7</v>
      </c>
      <c r="D51" s="6" t="str">
        <f>"刘美君"</f>
        <v>刘美君</v>
      </c>
      <c r="E51" s="6" t="str">
        <f t="shared" si="2"/>
        <v>女</v>
      </c>
      <c r="F51" s="6"/>
    </row>
    <row r="52" spans="1:6" ht="30" customHeight="1">
      <c r="A52" s="6">
        <v>50</v>
      </c>
      <c r="B52" s="6" t="str">
        <f>"33122021092317383232941"</f>
        <v>33122021092317383232941</v>
      </c>
      <c r="C52" s="6" t="s">
        <v>7</v>
      </c>
      <c r="D52" s="6" t="str">
        <f>"黎桂元"</f>
        <v>黎桂元</v>
      </c>
      <c r="E52" s="6" t="str">
        <f t="shared" si="2"/>
        <v>女</v>
      </c>
      <c r="F52" s="6"/>
    </row>
    <row r="53" spans="1:6" ht="30" customHeight="1">
      <c r="A53" s="6">
        <v>51</v>
      </c>
      <c r="B53" s="6" t="str">
        <f>"33122021092319023933230"</f>
        <v>33122021092319023933230</v>
      </c>
      <c r="C53" s="6" t="s">
        <v>7</v>
      </c>
      <c r="D53" s="6" t="str">
        <f>"刘家浩"</f>
        <v>刘家浩</v>
      </c>
      <c r="E53" s="6" t="str">
        <f>"男"</f>
        <v>男</v>
      </c>
      <c r="F53" s="6"/>
    </row>
    <row r="54" spans="1:6" ht="30" customHeight="1">
      <c r="A54" s="6">
        <v>52</v>
      </c>
      <c r="B54" s="6" t="str">
        <f>"33122021092319050833241"</f>
        <v>33122021092319050833241</v>
      </c>
      <c r="C54" s="6" t="s">
        <v>7</v>
      </c>
      <c r="D54" s="6" t="str">
        <f>"何崧铣"</f>
        <v>何崧铣</v>
      </c>
      <c r="E54" s="6" t="str">
        <f>"女"</f>
        <v>女</v>
      </c>
      <c r="F54" s="6"/>
    </row>
    <row r="55" spans="1:6" ht="30" customHeight="1">
      <c r="A55" s="6">
        <v>53</v>
      </c>
      <c r="B55" s="6" t="str">
        <f>"33122021092319582533449"</f>
        <v>33122021092319582533449</v>
      </c>
      <c r="C55" s="6" t="s">
        <v>7</v>
      </c>
      <c r="D55" s="6" t="str">
        <f>"李铜铜"</f>
        <v>李铜铜</v>
      </c>
      <c r="E55" s="6" t="str">
        <f>"男"</f>
        <v>男</v>
      </c>
      <c r="F55" s="6"/>
    </row>
    <row r="56" spans="1:6" ht="30" customHeight="1">
      <c r="A56" s="6">
        <v>54</v>
      </c>
      <c r="B56" s="6" t="str">
        <f>"33122021092320004733459"</f>
        <v>33122021092320004733459</v>
      </c>
      <c r="C56" s="6" t="s">
        <v>7</v>
      </c>
      <c r="D56" s="6" t="str">
        <f>"侯轶伦"</f>
        <v>侯轶伦</v>
      </c>
      <c r="E56" s="6" t="str">
        <f>"男"</f>
        <v>男</v>
      </c>
      <c r="F56" s="6"/>
    </row>
    <row r="57" spans="1:6" ht="30" customHeight="1">
      <c r="A57" s="6">
        <v>55</v>
      </c>
      <c r="B57" s="6" t="str">
        <f>"33122021092320194433548"</f>
        <v>33122021092320194433548</v>
      </c>
      <c r="C57" s="6" t="s">
        <v>7</v>
      </c>
      <c r="D57" s="6" t="str">
        <f>"黄海州"</f>
        <v>黄海州</v>
      </c>
      <c r="E57" s="6" t="str">
        <f>"男"</f>
        <v>男</v>
      </c>
      <c r="F57" s="6"/>
    </row>
    <row r="58" spans="1:6" ht="30" customHeight="1">
      <c r="A58" s="6">
        <v>56</v>
      </c>
      <c r="B58" s="6" t="str">
        <f>"33122021092320574233712"</f>
        <v>33122021092320574233712</v>
      </c>
      <c r="C58" s="6" t="s">
        <v>7</v>
      </c>
      <c r="D58" s="6" t="str">
        <f>"石淑芬"</f>
        <v>石淑芬</v>
      </c>
      <c r="E58" s="6" t="str">
        <f aca="true" t="shared" si="3" ref="E58:E64">"女"</f>
        <v>女</v>
      </c>
      <c r="F58" s="6"/>
    </row>
    <row r="59" spans="1:6" ht="30" customHeight="1">
      <c r="A59" s="6">
        <v>57</v>
      </c>
      <c r="B59" s="6" t="str">
        <f>"33122021092321073933749"</f>
        <v>33122021092321073933749</v>
      </c>
      <c r="C59" s="6" t="s">
        <v>7</v>
      </c>
      <c r="D59" s="6" t="str">
        <f>"张薰匀"</f>
        <v>张薰匀</v>
      </c>
      <c r="E59" s="6" t="str">
        <f t="shared" si="3"/>
        <v>女</v>
      </c>
      <c r="F59" s="6"/>
    </row>
    <row r="60" spans="1:6" ht="30" customHeight="1">
      <c r="A60" s="6">
        <v>58</v>
      </c>
      <c r="B60" s="6" t="str">
        <f>"33122021092321191133795"</f>
        <v>33122021092321191133795</v>
      </c>
      <c r="C60" s="6" t="s">
        <v>7</v>
      </c>
      <c r="D60" s="6" t="str">
        <f>"吴文君"</f>
        <v>吴文君</v>
      </c>
      <c r="E60" s="6" t="str">
        <f t="shared" si="3"/>
        <v>女</v>
      </c>
      <c r="F60" s="6"/>
    </row>
    <row r="61" spans="1:6" ht="30" customHeight="1">
      <c r="A61" s="6">
        <v>59</v>
      </c>
      <c r="B61" s="6" t="str">
        <f>"33122021092323102034144"</f>
        <v>33122021092323102034144</v>
      </c>
      <c r="C61" s="6" t="s">
        <v>7</v>
      </c>
      <c r="D61" s="6" t="str">
        <f>"何慧慧"</f>
        <v>何慧慧</v>
      </c>
      <c r="E61" s="6" t="str">
        <f t="shared" si="3"/>
        <v>女</v>
      </c>
      <c r="F61" s="6"/>
    </row>
    <row r="62" spans="1:6" ht="30" customHeight="1">
      <c r="A62" s="6">
        <v>60</v>
      </c>
      <c r="B62" s="6" t="str">
        <f>"33122021092409185134644"</f>
        <v>33122021092409185134644</v>
      </c>
      <c r="C62" s="6" t="s">
        <v>7</v>
      </c>
      <c r="D62" s="6" t="str">
        <f>"林春"</f>
        <v>林春</v>
      </c>
      <c r="E62" s="6" t="str">
        <f t="shared" si="3"/>
        <v>女</v>
      </c>
      <c r="F62" s="6"/>
    </row>
    <row r="63" spans="1:6" ht="30" customHeight="1">
      <c r="A63" s="6">
        <v>61</v>
      </c>
      <c r="B63" s="6" t="str">
        <f>"33122021092411390835606"</f>
        <v>33122021092411390835606</v>
      </c>
      <c r="C63" s="6" t="s">
        <v>7</v>
      </c>
      <c r="D63" s="6" t="str">
        <f>"梁淼"</f>
        <v>梁淼</v>
      </c>
      <c r="E63" s="6" t="str">
        <f t="shared" si="3"/>
        <v>女</v>
      </c>
      <c r="F63" s="6"/>
    </row>
    <row r="64" spans="1:6" ht="30" customHeight="1">
      <c r="A64" s="6">
        <v>62</v>
      </c>
      <c r="B64" s="6" t="str">
        <f>"33122021092416092238508"</f>
        <v>33122021092416092238508</v>
      </c>
      <c r="C64" s="6" t="s">
        <v>7</v>
      </c>
      <c r="D64" s="6" t="str">
        <f>"骆梓晴"</f>
        <v>骆梓晴</v>
      </c>
      <c r="E64" s="6" t="str">
        <f t="shared" si="3"/>
        <v>女</v>
      </c>
      <c r="F64" s="6"/>
    </row>
    <row r="65" spans="1:6" ht="30" customHeight="1">
      <c r="A65" s="6">
        <v>63</v>
      </c>
      <c r="B65" s="6" t="str">
        <f>"33122021092418182439054"</f>
        <v>33122021092418182439054</v>
      </c>
      <c r="C65" s="6" t="s">
        <v>7</v>
      </c>
      <c r="D65" s="6" t="str">
        <f>"胡闯"</f>
        <v>胡闯</v>
      </c>
      <c r="E65" s="6" t="str">
        <f>"男"</f>
        <v>男</v>
      </c>
      <c r="F65" s="6"/>
    </row>
    <row r="66" spans="1:6" ht="30" customHeight="1">
      <c r="A66" s="6">
        <v>64</v>
      </c>
      <c r="B66" s="6" t="str">
        <f>"33122021092510223140454"</f>
        <v>33122021092510223140454</v>
      </c>
      <c r="C66" s="6" t="s">
        <v>7</v>
      </c>
      <c r="D66" s="6" t="str">
        <f>"刘芷琳"</f>
        <v>刘芷琳</v>
      </c>
      <c r="E66" s="6" t="str">
        <f aca="true" t="shared" si="4" ref="E66:E79">"女"</f>
        <v>女</v>
      </c>
      <c r="F66" s="6"/>
    </row>
    <row r="67" spans="1:6" ht="30" customHeight="1">
      <c r="A67" s="6">
        <v>65</v>
      </c>
      <c r="B67" s="6" t="str">
        <f>"33122021092512544941065"</f>
        <v>33122021092512544941065</v>
      </c>
      <c r="C67" s="6" t="s">
        <v>7</v>
      </c>
      <c r="D67" s="6" t="str">
        <f>"王内梅"</f>
        <v>王内梅</v>
      </c>
      <c r="E67" s="6" t="str">
        <f t="shared" si="4"/>
        <v>女</v>
      </c>
      <c r="F67" s="6"/>
    </row>
    <row r="68" spans="1:6" ht="30" customHeight="1">
      <c r="A68" s="6">
        <v>66</v>
      </c>
      <c r="B68" s="6" t="str">
        <f>"33122021092516243541783"</f>
        <v>33122021092516243541783</v>
      </c>
      <c r="C68" s="6" t="s">
        <v>7</v>
      </c>
      <c r="D68" s="6" t="str">
        <f>"吴姑来"</f>
        <v>吴姑来</v>
      </c>
      <c r="E68" s="6" t="str">
        <f t="shared" si="4"/>
        <v>女</v>
      </c>
      <c r="F68" s="6"/>
    </row>
    <row r="69" spans="1:6" ht="30" customHeight="1">
      <c r="A69" s="6">
        <v>67</v>
      </c>
      <c r="B69" s="6" t="str">
        <f>"33122021092519475942455"</f>
        <v>33122021092519475942455</v>
      </c>
      <c r="C69" s="6" t="s">
        <v>7</v>
      </c>
      <c r="D69" s="6" t="str">
        <f>"邢燕"</f>
        <v>邢燕</v>
      </c>
      <c r="E69" s="6" t="str">
        <f t="shared" si="4"/>
        <v>女</v>
      </c>
      <c r="F69" s="6"/>
    </row>
    <row r="70" spans="1:6" ht="30" customHeight="1">
      <c r="A70" s="6">
        <v>68</v>
      </c>
      <c r="B70" s="6" t="str">
        <f>"33122021092519515042464"</f>
        <v>33122021092519515042464</v>
      </c>
      <c r="C70" s="6" t="s">
        <v>7</v>
      </c>
      <c r="D70" s="6" t="str">
        <f>"吴婕"</f>
        <v>吴婕</v>
      </c>
      <c r="E70" s="6" t="str">
        <f t="shared" si="4"/>
        <v>女</v>
      </c>
      <c r="F70" s="6"/>
    </row>
    <row r="71" spans="1:6" ht="30" customHeight="1">
      <c r="A71" s="6">
        <v>69</v>
      </c>
      <c r="B71" s="6" t="str">
        <f>"33122021092520124042525"</f>
        <v>33122021092520124042525</v>
      </c>
      <c r="C71" s="6" t="s">
        <v>7</v>
      </c>
      <c r="D71" s="6" t="str">
        <f>"唐庆慧"</f>
        <v>唐庆慧</v>
      </c>
      <c r="E71" s="6" t="str">
        <f t="shared" si="4"/>
        <v>女</v>
      </c>
      <c r="F71" s="6"/>
    </row>
    <row r="72" spans="1:6" ht="30" customHeight="1">
      <c r="A72" s="6">
        <v>70</v>
      </c>
      <c r="B72" s="6" t="str">
        <f>"33122021092521185942770"</f>
        <v>33122021092521185942770</v>
      </c>
      <c r="C72" s="6" t="s">
        <v>7</v>
      </c>
      <c r="D72" s="6" t="str">
        <f>"毛冬花"</f>
        <v>毛冬花</v>
      </c>
      <c r="E72" s="6" t="str">
        <f t="shared" si="4"/>
        <v>女</v>
      </c>
      <c r="F72" s="6"/>
    </row>
    <row r="73" spans="1:6" ht="30" customHeight="1">
      <c r="A73" s="6">
        <v>71</v>
      </c>
      <c r="B73" s="6" t="str">
        <f>"33122021092521253542792"</f>
        <v>33122021092521253542792</v>
      </c>
      <c r="C73" s="6" t="s">
        <v>7</v>
      </c>
      <c r="D73" s="6" t="str">
        <f>"毛冬梅"</f>
        <v>毛冬梅</v>
      </c>
      <c r="E73" s="6" t="str">
        <f t="shared" si="4"/>
        <v>女</v>
      </c>
      <c r="F73" s="6"/>
    </row>
    <row r="74" spans="1:6" ht="30" customHeight="1">
      <c r="A74" s="6">
        <v>72</v>
      </c>
      <c r="B74" s="6" t="str">
        <f>"33122021092522421043075"</f>
        <v>33122021092522421043075</v>
      </c>
      <c r="C74" s="6" t="s">
        <v>7</v>
      </c>
      <c r="D74" s="6" t="str">
        <f>"周楠"</f>
        <v>周楠</v>
      </c>
      <c r="E74" s="6" t="str">
        <f t="shared" si="4"/>
        <v>女</v>
      </c>
      <c r="F74" s="6"/>
    </row>
    <row r="75" spans="1:6" ht="30" customHeight="1">
      <c r="A75" s="6">
        <v>73</v>
      </c>
      <c r="B75" s="6" t="str">
        <f>"33122021092610544544751"</f>
        <v>33122021092610544544751</v>
      </c>
      <c r="C75" s="6" t="s">
        <v>7</v>
      </c>
      <c r="D75" s="6" t="str">
        <f>"李秀艾"</f>
        <v>李秀艾</v>
      </c>
      <c r="E75" s="6" t="str">
        <f t="shared" si="4"/>
        <v>女</v>
      </c>
      <c r="F75" s="6"/>
    </row>
    <row r="76" spans="1:6" ht="30" customHeight="1">
      <c r="A76" s="6">
        <v>74</v>
      </c>
      <c r="B76" s="6" t="str">
        <f>"33122021092611152644957"</f>
        <v>33122021092611152644957</v>
      </c>
      <c r="C76" s="6" t="s">
        <v>7</v>
      </c>
      <c r="D76" s="6" t="str">
        <f>"郑惠"</f>
        <v>郑惠</v>
      </c>
      <c r="E76" s="6" t="str">
        <f t="shared" si="4"/>
        <v>女</v>
      </c>
      <c r="F76" s="6"/>
    </row>
    <row r="77" spans="1:6" ht="30" customHeight="1">
      <c r="A77" s="6">
        <v>75</v>
      </c>
      <c r="B77" s="6" t="str">
        <f>"33122021092612555745605"</f>
        <v>33122021092612555745605</v>
      </c>
      <c r="C77" s="6" t="s">
        <v>7</v>
      </c>
      <c r="D77" s="6" t="str">
        <f>"李晗语"</f>
        <v>李晗语</v>
      </c>
      <c r="E77" s="6" t="str">
        <f t="shared" si="4"/>
        <v>女</v>
      </c>
      <c r="F77" s="6"/>
    </row>
    <row r="78" spans="1:6" ht="30" customHeight="1">
      <c r="A78" s="6">
        <v>76</v>
      </c>
      <c r="B78" s="6" t="str">
        <f>"33122021092615404746694"</f>
        <v>33122021092615404746694</v>
      </c>
      <c r="C78" s="6" t="s">
        <v>7</v>
      </c>
      <c r="D78" s="6" t="str">
        <f>"蒲健楠"</f>
        <v>蒲健楠</v>
      </c>
      <c r="E78" s="6" t="str">
        <f t="shared" si="4"/>
        <v>女</v>
      </c>
      <c r="F78" s="6"/>
    </row>
    <row r="79" spans="1:6" ht="30" customHeight="1">
      <c r="A79" s="6">
        <v>77</v>
      </c>
      <c r="B79" s="6" t="str">
        <f>"33122021092616350547165"</f>
        <v>33122021092616350547165</v>
      </c>
      <c r="C79" s="6" t="s">
        <v>7</v>
      </c>
      <c r="D79" s="6" t="str">
        <f>"陈敏"</f>
        <v>陈敏</v>
      </c>
      <c r="E79" s="6" t="str">
        <f t="shared" si="4"/>
        <v>女</v>
      </c>
      <c r="F79" s="6"/>
    </row>
    <row r="80" spans="1:6" ht="30" customHeight="1">
      <c r="A80" s="6">
        <v>78</v>
      </c>
      <c r="B80" s="6" t="str">
        <f>"33122021092618492247861"</f>
        <v>33122021092618492247861</v>
      </c>
      <c r="C80" s="6" t="s">
        <v>7</v>
      </c>
      <c r="D80" s="6" t="str">
        <f>"王淇"</f>
        <v>王淇</v>
      </c>
      <c r="E80" s="6" t="str">
        <f>"男"</f>
        <v>男</v>
      </c>
      <c r="F80" s="6"/>
    </row>
    <row r="81" spans="1:6" ht="30" customHeight="1">
      <c r="A81" s="6">
        <v>79</v>
      </c>
      <c r="B81" s="6" t="str">
        <f>"33122021092618585247908"</f>
        <v>33122021092618585247908</v>
      </c>
      <c r="C81" s="6" t="s">
        <v>7</v>
      </c>
      <c r="D81" s="6" t="str">
        <f>"林师哲"</f>
        <v>林师哲</v>
      </c>
      <c r="E81" s="6" t="str">
        <f>"男"</f>
        <v>男</v>
      </c>
      <c r="F81" s="6"/>
    </row>
    <row r="82" spans="1:6" ht="30" customHeight="1">
      <c r="A82" s="6">
        <v>80</v>
      </c>
      <c r="B82" s="6" t="str">
        <f>"33122021092622162248776"</f>
        <v>33122021092622162248776</v>
      </c>
      <c r="C82" s="6" t="s">
        <v>7</v>
      </c>
      <c r="D82" s="6" t="str">
        <f>"孙学新"</f>
        <v>孙学新</v>
      </c>
      <c r="E82" s="6" t="str">
        <f>"男"</f>
        <v>男</v>
      </c>
      <c r="F82" s="6"/>
    </row>
    <row r="83" spans="1:6" ht="30" customHeight="1">
      <c r="A83" s="6">
        <v>81</v>
      </c>
      <c r="B83" s="6" t="str">
        <f>"33122021092700230049054"</f>
        <v>33122021092700230049054</v>
      </c>
      <c r="C83" s="6" t="s">
        <v>7</v>
      </c>
      <c r="D83" s="6" t="str">
        <f>"林小楚"</f>
        <v>林小楚</v>
      </c>
      <c r="E83" s="6" t="str">
        <f>"女"</f>
        <v>女</v>
      </c>
      <c r="F83" s="6"/>
    </row>
    <row r="84" spans="1:6" ht="30" customHeight="1">
      <c r="A84" s="6">
        <v>82</v>
      </c>
      <c r="B84" s="6" t="str">
        <f>"33122021092707465149214"</f>
        <v>33122021092707465149214</v>
      </c>
      <c r="C84" s="6" t="s">
        <v>7</v>
      </c>
      <c r="D84" s="6" t="str">
        <f>"许俊"</f>
        <v>许俊</v>
      </c>
      <c r="E84" s="6" t="str">
        <f>"男"</f>
        <v>男</v>
      </c>
      <c r="F84" s="6"/>
    </row>
    <row r="85" spans="1:6" ht="30" customHeight="1">
      <c r="A85" s="6">
        <v>83</v>
      </c>
      <c r="B85" s="6" t="str">
        <f>"33122021092708430149482"</f>
        <v>33122021092708430149482</v>
      </c>
      <c r="C85" s="6" t="s">
        <v>7</v>
      </c>
      <c r="D85" s="6" t="str">
        <f>"董敏"</f>
        <v>董敏</v>
      </c>
      <c r="E85" s="6" t="str">
        <f>"女"</f>
        <v>女</v>
      </c>
      <c r="F85" s="6"/>
    </row>
    <row r="86" spans="1:6" ht="30" customHeight="1">
      <c r="A86" s="6">
        <v>84</v>
      </c>
      <c r="B86" s="6" t="str">
        <f>"33122021092709020349640"</f>
        <v>33122021092709020349640</v>
      </c>
      <c r="C86" s="6" t="s">
        <v>7</v>
      </c>
      <c r="D86" s="6" t="str">
        <f>"吴楠希"</f>
        <v>吴楠希</v>
      </c>
      <c r="E86" s="6" t="str">
        <f>"男"</f>
        <v>男</v>
      </c>
      <c r="F86" s="6"/>
    </row>
    <row r="87" spans="1:6" ht="30" customHeight="1">
      <c r="A87" s="6">
        <v>85</v>
      </c>
      <c r="B87" s="6" t="str">
        <f>"33122021092709080349699"</f>
        <v>33122021092709080349699</v>
      </c>
      <c r="C87" s="6" t="s">
        <v>7</v>
      </c>
      <c r="D87" s="6" t="str">
        <f>"徐锦明"</f>
        <v>徐锦明</v>
      </c>
      <c r="E87" s="6" t="str">
        <f>"男"</f>
        <v>男</v>
      </c>
      <c r="F87" s="6"/>
    </row>
    <row r="88" spans="1:6" ht="30" customHeight="1">
      <c r="A88" s="6">
        <v>86</v>
      </c>
      <c r="B88" s="6" t="str">
        <f>"33122021092712192151314"</f>
        <v>33122021092712192151314</v>
      </c>
      <c r="C88" s="6" t="s">
        <v>7</v>
      </c>
      <c r="D88" s="6" t="str">
        <f>"郑杰友"</f>
        <v>郑杰友</v>
      </c>
      <c r="E88" s="6" t="str">
        <f>"男"</f>
        <v>男</v>
      </c>
      <c r="F88" s="6"/>
    </row>
    <row r="89" spans="1:6" ht="30" customHeight="1">
      <c r="A89" s="6">
        <v>87</v>
      </c>
      <c r="B89" s="6" t="str">
        <f>"33122021092715212152304"</f>
        <v>33122021092715212152304</v>
      </c>
      <c r="C89" s="6" t="s">
        <v>7</v>
      </c>
      <c r="D89" s="6" t="str">
        <f>"谢梦婷"</f>
        <v>谢梦婷</v>
      </c>
      <c r="E89" s="6" t="str">
        <f>"女"</f>
        <v>女</v>
      </c>
      <c r="F89" s="6"/>
    </row>
    <row r="90" spans="1:6" ht="30" customHeight="1">
      <c r="A90" s="6">
        <v>88</v>
      </c>
      <c r="B90" s="6" t="str">
        <f>"33122021092715440752469"</f>
        <v>33122021092715440752469</v>
      </c>
      <c r="C90" s="6" t="s">
        <v>7</v>
      </c>
      <c r="D90" s="6" t="str">
        <f>"文倩"</f>
        <v>文倩</v>
      </c>
      <c r="E90" s="6" t="str">
        <f>"女"</f>
        <v>女</v>
      </c>
      <c r="F90" s="6"/>
    </row>
    <row r="91" spans="1:6" ht="30" customHeight="1">
      <c r="A91" s="6">
        <v>89</v>
      </c>
      <c r="B91" s="6" t="str">
        <f>"33122021092715521152524"</f>
        <v>33122021092715521152524</v>
      </c>
      <c r="C91" s="6" t="s">
        <v>7</v>
      </c>
      <c r="D91" s="6" t="str">
        <f>"周芷伊"</f>
        <v>周芷伊</v>
      </c>
      <c r="E91" s="6" t="str">
        <f>"女"</f>
        <v>女</v>
      </c>
      <c r="F91" s="6"/>
    </row>
    <row r="92" spans="1:6" ht="30" customHeight="1">
      <c r="A92" s="6">
        <v>90</v>
      </c>
      <c r="B92" s="6" t="str">
        <f>"33122021092717051753008"</f>
        <v>33122021092717051753008</v>
      </c>
      <c r="C92" s="6" t="s">
        <v>7</v>
      </c>
      <c r="D92" s="6" t="str">
        <f>"代晓惠"</f>
        <v>代晓惠</v>
      </c>
      <c r="E92" s="6" t="str">
        <f>"女"</f>
        <v>女</v>
      </c>
      <c r="F92" s="6"/>
    </row>
    <row r="93" spans="1:6" ht="30" customHeight="1">
      <c r="A93" s="6">
        <v>91</v>
      </c>
      <c r="B93" s="6" t="str">
        <f>"33122021092717263853130"</f>
        <v>33122021092717263853130</v>
      </c>
      <c r="C93" s="6" t="s">
        <v>7</v>
      </c>
      <c r="D93" s="6" t="str">
        <f>"陈俊帆"</f>
        <v>陈俊帆</v>
      </c>
      <c r="E93" s="6" t="str">
        <f>"男"</f>
        <v>男</v>
      </c>
      <c r="F93" s="6"/>
    </row>
    <row r="94" spans="1:6" ht="30" customHeight="1">
      <c r="A94" s="6">
        <v>92</v>
      </c>
      <c r="B94" s="6" t="str">
        <f>"33122021092719195353646"</f>
        <v>33122021092719195353646</v>
      </c>
      <c r="C94" s="6" t="s">
        <v>7</v>
      </c>
      <c r="D94" s="6" t="str">
        <f>"吴桃艳"</f>
        <v>吴桃艳</v>
      </c>
      <c r="E94" s="6" t="str">
        <f>"女"</f>
        <v>女</v>
      </c>
      <c r="F94" s="6"/>
    </row>
    <row r="95" spans="1:6" ht="30" customHeight="1">
      <c r="A95" s="6">
        <v>93</v>
      </c>
      <c r="B95" s="6" t="str">
        <f>"33122021092721061954131"</f>
        <v>33122021092721061954131</v>
      </c>
      <c r="C95" s="6" t="s">
        <v>7</v>
      </c>
      <c r="D95" s="6" t="str">
        <f>"王彦博"</f>
        <v>王彦博</v>
      </c>
      <c r="E95" s="6" t="str">
        <f>"女"</f>
        <v>女</v>
      </c>
      <c r="F95" s="6"/>
    </row>
    <row r="96" spans="1:6" ht="30" customHeight="1">
      <c r="A96" s="6">
        <v>94</v>
      </c>
      <c r="B96" s="6" t="str">
        <f>"33122021092721161854183"</f>
        <v>33122021092721161854183</v>
      </c>
      <c r="C96" s="6" t="s">
        <v>7</v>
      </c>
      <c r="D96" s="6" t="str">
        <f>"林传琨"</f>
        <v>林传琨</v>
      </c>
      <c r="E96" s="6" t="str">
        <f>"男"</f>
        <v>男</v>
      </c>
      <c r="F96" s="6"/>
    </row>
    <row r="97" spans="1:6" ht="30" customHeight="1">
      <c r="A97" s="6">
        <v>95</v>
      </c>
      <c r="B97" s="6" t="str">
        <f>"33122021092722110854433"</f>
        <v>33122021092722110854433</v>
      </c>
      <c r="C97" s="6" t="s">
        <v>7</v>
      </c>
      <c r="D97" s="6" t="str">
        <f>"郑倩钰"</f>
        <v>郑倩钰</v>
      </c>
      <c r="E97" s="6" t="str">
        <f>"女"</f>
        <v>女</v>
      </c>
      <c r="F97" s="6"/>
    </row>
    <row r="98" spans="1:6" ht="30" customHeight="1">
      <c r="A98" s="6">
        <v>96</v>
      </c>
      <c r="B98" s="6" t="str">
        <f>"33122021092722112754434"</f>
        <v>33122021092722112754434</v>
      </c>
      <c r="C98" s="6" t="s">
        <v>7</v>
      </c>
      <c r="D98" s="6" t="str">
        <f>"符开豪"</f>
        <v>符开豪</v>
      </c>
      <c r="E98" s="6" t="str">
        <f>"男"</f>
        <v>男</v>
      </c>
      <c r="F98" s="6"/>
    </row>
    <row r="99" spans="1:6" ht="30" customHeight="1">
      <c r="A99" s="6">
        <v>97</v>
      </c>
      <c r="B99" s="6" t="str">
        <f>"33122021092800213354799"</f>
        <v>33122021092800213354799</v>
      </c>
      <c r="C99" s="6" t="s">
        <v>7</v>
      </c>
      <c r="D99" s="6" t="str">
        <f>"龙橘苹"</f>
        <v>龙橘苹</v>
      </c>
      <c r="E99" s="6" t="str">
        <f>"女"</f>
        <v>女</v>
      </c>
      <c r="F99" s="6"/>
    </row>
    <row r="100" spans="1:6" ht="30" customHeight="1">
      <c r="A100" s="6">
        <v>98</v>
      </c>
      <c r="B100" s="6" t="str">
        <f>"33122021092815514558303"</f>
        <v>33122021092815514558303</v>
      </c>
      <c r="C100" s="6" t="s">
        <v>7</v>
      </c>
      <c r="D100" s="6" t="str">
        <f>"邓淑丹"</f>
        <v>邓淑丹</v>
      </c>
      <c r="E100" s="6" t="str">
        <f>"女"</f>
        <v>女</v>
      </c>
      <c r="F100" s="6"/>
    </row>
    <row r="101" spans="1:6" ht="30" customHeight="1">
      <c r="A101" s="6">
        <v>99</v>
      </c>
      <c r="B101" s="6" t="str">
        <f>"33122021092818304258950"</f>
        <v>33122021092818304258950</v>
      </c>
      <c r="C101" s="6" t="s">
        <v>7</v>
      </c>
      <c r="D101" s="6" t="str">
        <f>"孟秀敏"</f>
        <v>孟秀敏</v>
      </c>
      <c r="E101" s="6" t="str">
        <f>"女"</f>
        <v>女</v>
      </c>
      <c r="F101" s="6"/>
    </row>
    <row r="102" spans="1:6" ht="30" customHeight="1">
      <c r="A102" s="6">
        <v>100</v>
      </c>
      <c r="B102" s="6" t="str">
        <f>"33122021092818311758958"</f>
        <v>33122021092818311758958</v>
      </c>
      <c r="C102" s="6" t="s">
        <v>7</v>
      </c>
      <c r="D102" s="6" t="str">
        <f>"赵华莹"</f>
        <v>赵华莹</v>
      </c>
      <c r="E102" s="6" t="str">
        <f>"女"</f>
        <v>女</v>
      </c>
      <c r="F102" s="6"/>
    </row>
    <row r="103" spans="1:6" ht="30" customHeight="1">
      <c r="A103" s="6">
        <v>101</v>
      </c>
      <c r="B103" s="6" t="str">
        <f>"33122021092820114459318"</f>
        <v>33122021092820114459318</v>
      </c>
      <c r="C103" s="6" t="s">
        <v>7</v>
      </c>
      <c r="D103" s="6" t="str">
        <f>"王侨源"</f>
        <v>王侨源</v>
      </c>
      <c r="E103" s="6" t="str">
        <f>"女"</f>
        <v>女</v>
      </c>
      <c r="F103" s="6"/>
    </row>
    <row r="104" spans="1:6" ht="30" customHeight="1">
      <c r="A104" s="6">
        <v>102</v>
      </c>
      <c r="B104" s="6" t="str">
        <f>"33122021092820224959365"</f>
        <v>33122021092820224959365</v>
      </c>
      <c r="C104" s="6" t="s">
        <v>7</v>
      </c>
      <c r="D104" s="6" t="str">
        <f>"王瑗锋"</f>
        <v>王瑗锋</v>
      </c>
      <c r="E104" s="6" t="str">
        <f>"男"</f>
        <v>男</v>
      </c>
      <c r="F104" s="6"/>
    </row>
    <row r="105" spans="1:6" ht="30" customHeight="1">
      <c r="A105" s="6">
        <v>103</v>
      </c>
      <c r="B105" s="6" t="str">
        <f>"33122021092822135259764"</f>
        <v>33122021092822135259764</v>
      </c>
      <c r="C105" s="6" t="s">
        <v>7</v>
      </c>
      <c r="D105" s="6" t="str">
        <f>"陈玲玉"</f>
        <v>陈玲玉</v>
      </c>
      <c r="E105" s="6" t="str">
        <f>"女"</f>
        <v>女</v>
      </c>
      <c r="F105" s="6"/>
    </row>
    <row r="106" spans="1:6" ht="30" customHeight="1">
      <c r="A106" s="6">
        <v>104</v>
      </c>
      <c r="B106" s="6" t="str">
        <f>"33122021092822325859822"</f>
        <v>33122021092822325859822</v>
      </c>
      <c r="C106" s="6" t="s">
        <v>7</v>
      </c>
      <c r="D106" s="6" t="str">
        <f>"李芳湟"</f>
        <v>李芳湟</v>
      </c>
      <c r="E106" s="6" t="str">
        <f>"男"</f>
        <v>男</v>
      </c>
      <c r="F106" s="6"/>
    </row>
    <row r="107" spans="1:6" ht="30" customHeight="1">
      <c r="A107" s="6">
        <v>105</v>
      </c>
      <c r="B107" s="6" t="str">
        <f>"33122021092901142660083"</f>
        <v>33122021092901142660083</v>
      </c>
      <c r="C107" s="6" t="s">
        <v>7</v>
      </c>
      <c r="D107" s="6" t="str">
        <f>"符加卫"</f>
        <v>符加卫</v>
      </c>
      <c r="E107" s="6" t="str">
        <f>"男"</f>
        <v>男</v>
      </c>
      <c r="F107" s="6"/>
    </row>
    <row r="108" spans="1:6" ht="30" customHeight="1">
      <c r="A108" s="6">
        <v>106</v>
      </c>
      <c r="B108" s="6" t="str">
        <f>"33122021092909565660516"</f>
        <v>33122021092909565660516</v>
      </c>
      <c r="C108" s="6" t="s">
        <v>7</v>
      </c>
      <c r="D108" s="6" t="str">
        <f>"廖素凤"</f>
        <v>廖素凤</v>
      </c>
      <c r="E108" s="6" t="str">
        <f>"女"</f>
        <v>女</v>
      </c>
      <c r="F108" s="6"/>
    </row>
    <row r="109" spans="1:6" ht="30" customHeight="1">
      <c r="A109" s="6">
        <v>107</v>
      </c>
      <c r="B109" s="6" t="str">
        <f>"33122021092911340760887"</f>
        <v>33122021092911340760887</v>
      </c>
      <c r="C109" s="6" t="s">
        <v>7</v>
      </c>
      <c r="D109" s="6" t="str">
        <f>"杨婷"</f>
        <v>杨婷</v>
      </c>
      <c r="E109" s="6" t="str">
        <f>"女"</f>
        <v>女</v>
      </c>
      <c r="F109" s="6"/>
    </row>
    <row r="110" spans="1:6" ht="30" customHeight="1">
      <c r="A110" s="6">
        <v>108</v>
      </c>
      <c r="B110" s="6" t="str">
        <f>"33122021092913404361268"</f>
        <v>33122021092913404361268</v>
      </c>
      <c r="C110" s="6" t="s">
        <v>7</v>
      </c>
      <c r="D110" s="6" t="str">
        <f>"李青青"</f>
        <v>李青青</v>
      </c>
      <c r="E110" s="6" t="str">
        <f>"女"</f>
        <v>女</v>
      </c>
      <c r="F110" s="6"/>
    </row>
    <row r="111" spans="1:6" ht="30" customHeight="1">
      <c r="A111" s="6">
        <v>109</v>
      </c>
      <c r="B111" s="6" t="str">
        <f>"33122021092915424961710"</f>
        <v>33122021092915424961710</v>
      </c>
      <c r="C111" s="6" t="s">
        <v>7</v>
      </c>
      <c r="D111" s="6" t="str">
        <f>"陈春芸"</f>
        <v>陈春芸</v>
      </c>
      <c r="E111" s="6" t="str">
        <f>"女"</f>
        <v>女</v>
      </c>
      <c r="F111" s="6"/>
    </row>
    <row r="112" spans="1:6" ht="30" customHeight="1">
      <c r="A112" s="6">
        <v>110</v>
      </c>
      <c r="B112" s="6" t="str">
        <f>"33122021092209295416052"</f>
        <v>33122021092209295416052</v>
      </c>
      <c r="C112" s="6" t="s">
        <v>8</v>
      </c>
      <c r="D112" s="6" t="str">
        <f>"吴美妹"</f>
        <v>吴美妹</v>
      </c>
      <c r="E112" s="6" t="str">
        <f>"女"</f>
        <v>女</v>
      </c>
      <c r="F112" s="6"/>
    </row>
    <row r="113" spans="1:6" ht="30" customHeight="1">
      <c r="A113" s="6">
        <v>111</v>
      </c>
      <c r="B113" s="6" t="str">
        <f>"33122021092209515716172"</f>
        <v>33122021092209515716172</v>
      </c>
      <c r="C113" s="6" t="s">
        <v>8</v>
      </c>
      <c r="D113" s="6" t="str">
        <f>"王飞"</f>
        <v>王飞</v>
      </c>
      <c r="E113" s="6" t="str">
        <f>"男"</f>
        <v>男</v>
      </c>
      <c r="F113" s="6"/>
    </row>
    <row r="114" spans="1:6" ht="30" customHeight="1">
      <c r="A114" s="6">
        <v>112</v>
      </c>
      <c r="B114" s="6" t="str">
        <f>"33122021092209531316179"</f>
        <v>33122021092209531316179</v>
      </c>
      <c r="C114" s="6" t="s">
        <v>8</v>
      </c>
      <c r="D114" s="6" t="str">
        <f>"羊雪妹"</f>
        <v>羊雪妹</v>
      </c>
      <c r="E114" s="6" t="str">
        <f>"女"</f>
        <v>女</v>
      </c>
      <c r="F114" s="6"/>
    </row>
    <row r="115" spans="1:6" ht="30" customHeight="1">
      <c r="A115" s="6">
        <v>113</v>
      </c>
      <c r="B115" s="6" t="str">
        <f>"33122021092209542516188"</f>
        <v>33122021092209542516188</v>
      </c>
      <c r="C115" s="6" t="s">
        <v>8</v>
      </c>
      <c r="D115" s="6" t="str">
        <f>"陈玉成"</f>
        <v>陈玉成</v>
      </c>
      <c r="E115" s="6" t="str">
        <f>"女"</f>
        <v>女</v>
      </c>
      <c r="F115" s="6"/>
    </row>
    <row r="116" spans="1:6" ht="30" customHeight="1">
      <c r="A116" s="6">
        <v>114</v>
      </c>
      <c r="B116" s="6" t="str">
        <f>"33122021092213014716813"</f>
        <v>33122021092213014716813</v>
      </c>
      <c r="C116" s="6" t="s">
        <v>8</v>
      </c>
      <c r="D116" s="6" t="str">
        <f>"符春庭"</f>
        <v>符春庭</v>
      </c>
      <c r="E116" s="6" t="str">
        <f>"女"</f>
        <v>女</v>
      </c>
      <c r="F116" s="6"/>
    </row>
    <row r="117" spans="1:6" ht="30" customHeight="1">
      <c r="A117" s="6">
        <v>115</v>
      </c>
      <c r="B117" s="6" t="str">
        <f>"33122021092213115116829"</f>
        <v>33122021092213115116829</v>
      </c>
      <c r="C117" s="6" t="s">
        <v>8</v>
      </c>
      <c r="D117" s="6" t="str">
        <f>"张姗姗"</f>
        <v>张姗姗</v>
      </c>
      <c r="E117" s="6" t="str">
        <f>"女"</f>
        <v>女</v>
      </c>
      <c r="F117" s="6"/>
    </row>
    <row r="118" spans="1:6" ht="30" customHeight="1">
      <c r="A118" s="6">
        <v>116</v>
      </c>
      <c r="B118" s="6" t="str">
        <f>"33122021092214454920550"</f>
        <v>33122021092214454920550</v>
      </c>
      <c r="C118" s="6" t="s">
        <v>8</v>
      </c>
      <c r="D118" s="6" t="str">
        <f>"陈善富"</f>
        <v>陈善富</v>
      </c>
      <c r="E118" s="6" t="str">
        <f>"男"</f>
        <v>男</v>
      </c>
      <c r="F118" s="6"/>
    </row>
    <row r="119" spans="1:6" ht="30" customHeight="1">
      <c r="A119" s="6">
        <v>117</v>
      </c>
      <c r="B119" s="6" t="str">
        <f>"33122021092216210820864"</f>
        <v>33122021092216210820864</v>
      </c>
      <c r="C119" s="6" t="s">
        <v>8</v>
      </c>
      <c r="D119" s="6" t="str">
        <f>"刘静妃"</f>
        <v>刘静妃</v>
      </c>
      <c r="E119" s="6" t="str">
        <f>"女"</f>
        <v>女</v>
      </c>
      <c r="F119" s="6"/>
    </row>
    <row r="120" spans="1:6" ht="30" customHeight="1">
      <c r="A120" s="6">
        <v>118</v>
      </c>
      <c r="B120" s="6" t="str">
        <f>"33122021092219193624862"</f>
        <v>33122021092219193624862</v>
      </c>
      <c r="C120" s="6" t="s">
        <v>8</v>
      </c>
      <c r="D120" s="6" t="str">
        <f>"符江格"</f>
        <v>符江格</v>
      </c>
      <c r="E120" s="6" t="str">
        <f>"女"</f>
        <v>女</v>
      </c>
      <c r="F120" s="6"/>
    </row>
    <row r="121" spans="1:6" ht="30" customHeight="1">
      <c r="A121" s="6">
        <v>119</v>
      </c>
      <c r="B121" s="6" t="str">
        <f>"33122021092219244724869"</f>
        <v>33122021092219244724869</v>
      </c>
      <c r="C121" s="6" t="s">
        <v>8</v>
      </c>
      <c r="D121" s="6" t="str">
        <f>"羊学真"</f>
        <v>羊学真</v>
      </c>
      <c r="E121" s="6" t="str">
        <f>"男"</f>
        <v>男</v>
      </c>
      <c r="F121" s="6"/>
    </row>
    <row r="122" spans="1:6" ht="30" customHeight="1">
      <c r="A122" s="6">
        <v>120</v>
      </c>
      <c r="B122" s="6" t="str">
        <f>"33122021092219375524889"</f>
        <v>33122021092219375524889</v>
      </c>
      <c r="C122" s="6" t="s">
        <v>8</v>
      </c>
      <c r="D122" s="6" t="str">
        <f>"张炳耀"</f>
        <v>张炳耀</v>
      </c>
      <c r="E122" s="6" t="str">
        <f>"男"</f>
        <v>男</v>
      </c>
      <c r="F122" s="6"/>
    </row>
    <row r="123" spans="1:6" ht="30" customHeight="1">
      <c r="A123" s="6">
        <v>121</v>
      </c>
      <c r="B123" s="6" t="str">
        <f>"33122021092219412724896"</f>
        <v>33122021092219412724896</v>
      </c>
      <c r="C123" s="6" t="s">
        <v>8</v>
      </c>
      <c r="D123" s="6" t="str">
        <f>"梁花婷"</f>
        <v>梁花婷</v>
      </c>
      <c r="E123" s="6" t="str">
        <f>"女"</f>
        <v>女</v>
      </c>
      <c r="F123" s="6"/>
    </row>
    <row r="124" spans="1:6" ht="30" customHeight="1">
      <c r="A124" s="6">
        <v>122</v>
      </c>
      <c r="B124" s="6" t="str">
        <f>"33122021092220524025017"</f>
        <v>33122021092220524025017</v>
      </c>
      <c r="C124" s="6" t="s">
        <v>8</v>
      </c>
      <c r="D124" s="6" t="str">
        <f>"符雪贝"</f>
        <v>符雪贝</v>
      </c>
      <c r="E124" s="6" t="str">
        <f>"女"</f>
        <v>女</v>
      </c>
      <c r="F124" s="6"/>
    </row>
    <row r="125" spans="1:6" ht="30" customHeight="1">
      <c r="A125" s="6">
        <v>123</v>
      </c>
      <c r="B125" s="6" t="str">
        <f>"33122021092309125925859"</f>
        <v>33122021092309125925859</v>
      </c>
      <c r="C125" s="6" t="s">
        <v>8</v>
      </c>
      <c r="D125" s="6" t="str">
        <f>"罗涛"</f>
        <v>罗涛</v>
      </c>
      <c r="E125" s="6" t="str">
        <f>"男"</f>
        <v>男</v>
      </c>
      <c r="F125" s="6"/>
    </row>
    <row r="126" spans="1:6" ht="30" customHeight="1">
      <c r="A126" s="6">
        <v>124</v>
      </c>
      <c r="B126" s="6" t="str">
        <f>"33122021092312380029577"</f>
        <v>33122021092312380029577</v>
      </c>
      <c r="C126" s="6" t="s">
        <v>8</v>
      </c>
      <c r="D126" s="6" t="str">
        <f>"薛庆花"</f>
        <v>薛庆花</v>
      </c>
      <c r="E126" s="6" t="str">
        <f>"女"</f>
        <v>女</v>
      </c>
      <c r="F126" s="6"/>
    </row>
    <row r="127" spans="1:6" ht="30" customHeight="1">
      <c r="A127" s="6">
        <v>125</v>
      </c>
      <c r="B127" s="6" t="str">
        <f>"33122021092313241829763"</f>
        <v>33122021092313241829763</v>
      </c>
      <c r="C127" s="6" t="s">
        <v>8</v>
      </c>
      <c r="D127" s="6" t="str">
        <f>"黎雪莹"</f>
        <v>黎雪莹</v>
      </c>
      <c r="E127" s="6" t="str">
        <f>"女"</f>
        <v>女</v>
      </c>
      <c r="F127" s="6"/>
    </row>
    <row r="128" spans="1:6" ht="30" customHeight="1">
      <c r="A128" s="6">
        <v>126</v>
      </c>
      <c r="B128" s="6" t="str">
        <f>"33122021092315055730208"</f>
        <v>33122021092315055730208</v>
      </c>
      <c r="C128" s="6" t="s">
        <v>8</v>
      </c>
      <c r="D128" s="6" t="str">
        <f>"符雾莹"</f>
        <v>符雾莹</v>
      </c>
      <c r="E128" s="6" t="str">
        <f>"女"</f>
        <v>女</v>
      </c>
      <c r="F128" s="6"/>
    </row>
    <row r="129" spans="1:6" ht="30" customHeight="1">
      <c r="A129" s="6">
        <v>127</v>
      </c>
      <c r="B129" s="6" t="str">
        <f>"33122021092316320130739"</f>
        <v>33122021092316320130739</v>
      </c>
      <c r="C129" s="6" t="s">
        <v>8</v>
      </c>
      <c r="D129" s="6" t="str">
        <f>"李秋莹"</f>
        <v>李秋莹</v>
      </c>
      <c r="E129" s="6" t="str">
        <f>"女"</f>
        <v>女</v>
      </c>
      <c r="F129" s="6"/>
    </row>
    <row r="130" spans="1:6" ht="30" customHeight="1">
      <c r="A130" s="6">
        <v>128</v>
      </c>
      <c r="B130" s="6" t="str">
        <f>"33122021092316424932615"</f>
        <v>33122021092316424932615</v>
      </c>
      <c r="C130" s="6" t="s">
        <v>8</v>
      </c>
      <c r="D130" s="6" t="str">
        <f>"苏桐译"</f>
        <v>苏桐译</v>
      </c>
      <c r="E130" s="6" t="str">
        <f>"男"</f>
        <v>男</v>
      </c>
      <c r="F130" s="6"/>
    </row>
    <row r="131" spans="1:6" ht="30" customHeight="1">
      <c r="A131" s="6">
        <v>129</v>
      </c>
      <c r="B131" s="6" t="str">
        <f>"33122021092319231133325"</f>
        <v>33122021092319231133325</v>
      </c>
      <c r="C131" s="6" t="s">
        <v>8</v>
      </c>
      <c r="D131" s="6" t="str">
        <f>"陈莹怡"</f>
        <v>陈莹怡</v>
      </c>
      <c r="E131" s="6" t="str">
        <f aca="true" t="shared" si="5" ref="E131:E138">"女"</f>
        <v>女</v>
      </c>
      <c r="F131" s="6"/>
    </row>
    <row r="132" spans="1:6" ht="30" customHeight="1">
      <c r="A132" s="6">
        <v>130</v>
      </c>
      <c r="B132" s="6" t="str">
        <f>"33122021092414345438022"</f>
        <v>33122021092414345438022</v>
      </c>
      <c r="C132" s="6" t="s">
        <v>8</v>
      </c>
      <c r="D132" s="6" t="str">
        <f>"符红丽"</f>
        <v>符红丽</v>
      </c>
      <c r="E132" s="6" t="str">
        <f t="shared" si="5"/>
        <v>女</v>
      </c>
      <c r="F132" s="6"/>
    </row>
    <row r="133" spans="1:6" ht="30" customHeight="1">
      <c r="A133" s="6">
        <v>131</v>
      </c>
      <c r="B133" s="6" t="str">
        <f>"33122021092415151938225"</f>
        <v>33122021092415151938225</v>
      </c>
      <c r="C133" s="6" t="s">
        <v>8</v>
      </c>
      <c r="D133" s="6" t="str">
        <f>"洪丽比"</f>
        <v>洪丽比</v>
      </c>
      <c r="E133" s="6" t="str">
        <f t="shared" si="5"/>
        <v>女</v>
      </c>
      <c r="F133" s="6"/>
    </row>
    <row r="134" spans="1:6" ht="30" customHeight="1">
      <c r="A134" s="6">
        <v>132</v>
      </c>
      <c r="B134" s="6" t="str">
        <f>"33122021092417393138954"</f>
        <v>33122021092417393138954</v>
      </c>
      <c r="C134" s="6" t="s">
        <v>8</v>
      </c>
      <c r="D134" s="6" t="str">
        <f>"吴桂立"</f>
        <v>吴桂立</v>
      </c>
      <c r="E134" s="6" t="str">
        <f t="shared" si="5"/>
        <v>女</v>
      </c>
      <c r="F134" s="6"/>
    </row>
    <row r="135" spans="1:6" ht="30" customHeight="1">
      <c r="A135" s="6">
        <v>133</v>
      </c>
      <c r="B135" s="6" t="str">
        <f>"33122021092418350739093"</f>
        <v>33122021092418350739093</v>
      </c>
      <c r="C135" s="6" t="s">
        <v>8</v>
      </c>
      <c r="D135" s="6" t="str">
        <f>"黄翠霞"</f>
        <v>黄翠霞</v>
      </c>
      <c r="E135" s="6" t="str">
        <f t="shared" si="5"/>
        <v>女</v>
      </c>
      <c r="F135" s="6"/>
    </row>
    <row r="136" spans="1:6" ht="30" customHeight="1">
      <c r="A136" s="6">
        <v>134</v>
      </c>
      <c r="B136" s="6" t="str">
        <f>"33122021092422033739681"</f>
        <v>33122021092422033739681</v>
      </c>
      <c r="C136" s="6" t="s">
        <v>8</v>
      </c>
      <c r="D136" s="6" t="str">
        <f>"周小君"</f>
        <v>周小君</v>
      </c>
      <c r="E136" s="6" t="str">
        <f t="shared" si="5"/>
        <v>女</v>
      </c>
      <c r="F136" s="6"/>
    </row>
    <row r="137" spans="1:6" ht="30" customHeight="1">
      <c r="A137" s="6">
        <v>135</v>
      </c>
      <c r="B137" s="6" t="str">
        <f>"33122021092423462339865"</f>
        <v>33122021092423462339865</v>
      </c>
      <c r="C137" s="6" t="s">
        <v>8</v>
      </c>
      <c r="D137" s="6" t="str">
        <f>"高小芳"</f>
        <v>高小芳</v>
      </c>
      <c r="E137" s="6" t="str">
        <f t="shared" si="5"/>
        <v>女</v>
      </c>
      <c r="F137" s="6"/>
    </row>
    <row r="138" spans="1:6" ht="30" customHeight="1">
      <c r="A138" s="6">
        <v>136</v>
      </c>
      <c r="B138" s="6" t="str">
        <f>"33122021092509230140139"</f>
        <v>33122021092509230140139</v>
      </c>
      <c r="C138" s="6" t="s">
        <v>8</v>
      </c>
      <c r="D138" s="6" t="str">
        <f>"符丽美"</f>
        <v>符丽美</v>
      </c>
      <c r="E138" s="6" t="str">
        <f t="shared" si="5"/>
        <v>女</v>
      </c>
      <c r="F138" s="6"/>
    </row>
    <row r="139" spans="1:6" ht="30" customHeight="1">
      <c r="A139" s="6">
        <v>137</v>
      </c>
      <c r="B139" s="6" t="str">
        <f>"33122021092515552241661"</f>
        <v>33122021092515552241661</v>
      </c>
      <c r="C139" s="6" t="s">
        <v>8</v>
      </c>
      <c r="D139" s="6" t="str">
        <f>"王翔征"</f>
        <v>王翔征</v>
      </c>
      <c r="E139" s="6" t="str">
        <f>"男"</f>
        <v>男</v>
      </c>
      <c r="F139" s="6"/>
    </row>
    <row r="140" spans="1:6" ht="30" customHeight="1">
      <c r="A140" s="6">
        <v>138</v>
      </c>
      <c r="B140" s="6" t="str">
        <f>"33122021092610180744377"</f>
        <v>33122021092610180744377</v>
      </c>
      <c r="C140" s="6" t="s">
        <v>8</v>
      </c>
      <c r="D140" s="6" t="str">
        <f>"陈美莹"</f>
        <v>陈美莹</v>
      </c>
      <c r="E140" s="6" t="str">
        <f>"女"</f>
        <v>女</v>
      </c>
      <c r="F140" s="6"/>
    </row>
    <row r="141" spans="1:6" ht="30" customHeight="1">
      <c r="A141" s="6">
        <v>139</v>
      </c>
      <c r="B141" s="6" t="str">
        <f>"33122021092610354444548"</f>
        <v>33122021092610354444548</v>
      </c>
      <c r="C141" s="6" t="s">
        <v>8</v>
      </c>
      <c r="D141" s="6" t="str">
        <f>"符英来"</f>
        <v>符英来</v>
      </c>
      <c r="E141" s="6" t="str">
        <f>"女"</f>
        <v>女</v>
      </c>
      <c r="F141" s="6"/>
    </row>
    <row r="142" spans="1:6" ht="30" customHeight="1">
      <c r="A142" s="6">
        <v>140</v>
      </c>
      <c r="B142" s="6" t="str">
        <f>"33122021092700081049041"</f>
        <v>33122021092700081049041</v>
      </c>
      <c r="C142" s="6" t="s">
        <v>8</v>
      </c>
      <c r="D142" s="6" t="str">
        <f>"符兰宋"</f>
        <v>符兰宋</v>
      </c>
      <c r="E142" s="6" t="str">
        <f>"女"</f>
        <v>女</v>
      </c>
      <c r="F142" s="6"/>
    </row>
    <row r="143" spans="1:6" ht="30" customHeight="1">
      <c r="A143" s="6">
        <v>141</v>
      </c>
      <c r="B143" s="6" t="str">
        <f>"33122021092710315450547"</f>
        <v>33122021092710315450547</v>
      </c>
      <c r="C143" s="6" t="s">
        <v>8</v>
      </c>
      <c r="D143" s="6" t="str">
        <f>"王兰琼"</f>
        <v>王兰琼</v>
      </c>
      <c r="E143" s="6" t="str">
        <f>"女"</f>
        <v>女</v>
      </c>
      <c r="F143" s="6"/>
    </row>
    <row r="144" spans="1:6" ht="30" customHeight="1">
      <c r="A144" s="6">
        <v>142</v>
      </c>
      <c r="B144" s="6" t="str">
        <f>"33122021092710594050781"</f>
        <v>33122021092710594050781</v>
      </c>
      <c r="C144" s="6" t="s">
        <v>8</v>
      </c>
      <c r="D144" s="6" t="str">
        <f>"陈丁晓"</f>
        <v>陈丁晓</v>
      </c>
      <c r="E144" s="6" t="str">
        <f>"女"</f>
        <v>女</v>
      </c>
      <c r="F144" s="6"/>
    </row>
    <row r="145" spans="1:6" ht="30" customHeight="1">
      <c r="A145" s="6">
        <v>143</v>
      </c>
      <c r="B145" s="6" t="str">
        <f>"33122021092810465956135"</f>
        <v>33122021092810465956135</v>
      </c>
      <c r="C145" s="6" t="s">
        <v>8</v>
      </c>
      <c r="D145" s="6" t="str">
        <f>"黄泽广"</f>
        <v>黄泽广</v>
      </c>
      <c r="E145" s="6" t="str">
        <f>"男"</f>
        <v>男</v>
      </c>
      <c r="F145" s="6"/>
    </row>
    <row r="146" spans="1:6" ht="30" customHeight="1">
      <c r="A146" s="6">
        <v>144</v>
      </c>
      <c r="B146" s="6" t="str">
        <f>"33122021092810524456196"</f>
        <v>33122021092810524456196</v>
      </c>
      <c r="C146" s="6" t="s">
        <v>8</v>
      </c>
      <c r="D146" s="6" t="str">
        <f>"符惠权"</f>
        <v>符惠权</v>
      </c>
      <c r="E146" s="6" t="str">
        <f>"男"</f>
        <v>男</v>
      </c>
      <c r="F146" s="6"/>
    </row>
    <row r="147" spans="1:6" ht="30" customHeight="1">
      <c r="A147" s="6">
        <v>145</v>
      </c>
      <c r="B147" s="6" t="str">
        <f>"33122021092811321856480"</f>
        <v>33122021092811321856480</v>
      </c>
      <c r="C147" s="6" t="s">
        <v>8</v>
      </c>
      <c r="D147" s="6" t="str">
        <f>"符有珍"</f>
        <v>符有珍</v>
      </c>
      <c r="E147" s="6" t="str">
        <f>"女"</f>
        <v>女</v>
      </c>
      <c r="F147" s="6"/>
    </row>
    <row r="148" spans="1:6" ht="30" customHeight="1">
      <c r="A148" s="6">
        <v>146</v>
      </c>
      <c r="B148" s="6" t="str">
        <f>"33122021092814222157506"</f>
        <v>33122021092814222157506</v>
      </c>
      <c r="C148" s="6" t="s">
        <v>8</v>
      </c>
      <c r="D148" s="6" t="str">
        <f>"韩万强"</f>
        <v>韩万强</v>
      </c>
      <c r="E148" s="6" t="str">
        <f>"男"</f>
        <v>男</v>
      </c>
      <c r="F148" s="6"/>
    </row>
    <row r="149" spans="1:6" ht="30" customHeight="1">
      <c r="A149" s="6">
        <v>147</v>
      </c>
      <c r="B149" s="6" t="str">
        <f>"33122021092818392058973"</f>
        <v>33122021092818392058973</v>
      </c>
      <c r="C149" s="6" t="s">
        <v>8</v>
      </c>
      <c r="D149" s="6" t="str">
        <f>"张瑞传"</f>
        <v>张瑞传</v>
      </c>
      <c r="E149" s="6" t="str">
        <f>"男"</f>
        <v>男</v>
      </c>
      <c r="F149" s="6"/>
    </row>
    <row r="150" spans="1:6" ht="30" customHeight="1">
      <c r="A150" s="6">
        <v>148</v>
      </c>
      <c r="B150" s="6" t="str">
        <f>"33122021092820521459475"</f>
        <v>33122021092820521459475</v>
      </c>
      <c r="C150" s="6" t="s">
        <v>8</v>
      </c>
      <c r="D150" s="6" t="str">
        <f>"王樱抚"</f>
        <v>王樱抚</v>
      </c>
      <c r="E150" s="6" t="str">
        <f>"女"</f>
        <v>女</v>
      </c>
      <c r="F150" s="6"/>
    </row>
    <row r="151" spans="1:6" ht="30" customHeight="1">
      <c r="A151" s="6">
        <v>149</v>
      </c>
      <c r="B151" s="6" t="str">
        <f>"33122021092821392859655"</f>
        <v>33122021092821392859655</v>
      </c>
      <c r="C151" s="6" t="s">
        <v>8</v>
      </c>
      <c r="D151" s="6" t="str">
        <f>"张越"</f>
        <v>张越</v>
      </c>
      <c r="E151" s="6" t="str">
        <f>"女"</f>
        <v>女</v>
      </c>
      <c r="F151" s="6"/>
    </row>
    <row r="152" spans="1:6" ht="30" customHeight="1">
      <c r="A152" s="6">
        <v>150</v>
      </c>
      <c r="B152" s="6" t="str">
        <f>"33122021092822282059802"</f>
        <v>33122021092822282059802</v>
      </c>
      <c r="C152" s="6" t="s">
        <v>8</v>
      </c>
      <c r="D152" s="6" t="str">
        <f>"王雪冰"</f>
        <v>王雪冰</v>
      </c>
      <c r="E152" s="6" t="str">
        <f>"女"</f>
        <v>女</v>
      </c>
      <c r="F152" s="6"/>
    </row>
    <row r="153" spans="1:6" ht="30" customHeight="1">
      <c r="A153" s="6">
        <v>151</v>
      </c>
      <c r="B153" s="6" t="str">
        <f>"33122021092900495360070"</f>
        <v>33122021092900495360070</v>
      </c>
      <c r="C153" s="6" t="s">
        <v>8</v>
      </c>
      <c r="D153" s="6" t="str">
        <f>"郑刚花"</f>
        <v>郑刚花</v>
      </c>
      <c r="E153" s="6" t="str">
        <f>"女"</f>
        <v>女</v>
      </c>
      <c r="F153" s="6"/>
    </row>
    <row r="154" spans="1:6" ht="30" customHeight="1">
      <c r="A154" s="6">
        <v>152</v>
      </c>
      <c r="B154" s="6" t="str">
        <f>"33122021092908583460299"</f>
        <v>33122021092908583460299</v>
      </c>
      <c r="C154" s="6" t="s">
        <v>8</v>
      </c>
      <c r="D154" s="6" t="str">
        <f>"冯秀娜"</f>
        <v>冯秀娜</v>
      </c>
      <c r="E154" s="6" t="str">
        <f>"女"</f>
        <v>女</v>
      </c>
      <c r="F154" s="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2021-09-30T02:53:42Z</dcterms:created>
  <dcterms:modified xsi:type="dcterms:W3CDTF">2021-10-07T08:15:33Z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5AA8F87DB86244589680DE8759718848</vt:lpwstr>
  </property>
  <property fmtid="{D5CDD505-2E9C-101B-9397-08002B2CF9AE}" pid="4" name="KSOProductBuildV">
    <vt:lpwstr>2052-11.1.0.10938</vt:lpwstr>
  </property>
</Properties>
</file>