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表" sheetId="1" r:id="rId1"/>
  </sheets>
  <definedNames/>
  <calcPr fullCalcOnLoad="1"/>
</workbook>
</file>

<file path=xl/sharedStrings.xml><?xml version="1.0" encoding="utf-8"?>
<sst xmlns="http://schemas.openxmlformats.org/spreadsheetml/2006/main" count="76" uniqueCount="11">
  <si>
    <t>三亚市财政局下属事业单位公开招聘工作人员资格初审合格进入笔试人员名单</t>
  </si>
  <si>
    <t>序号</t>
  </si>
  <si>
    <t>报考号</t>
  </si>
  <si>
    <t>报考岗位</t>
  </si>
  <si>
    <t>姓名</t>
  </si>
  <si>
    <t>性别</t>
  </si>
  <si>
    <t>出生年月</t>
  </si>
  <si>
    <t>备注</t>
  </si>
  <si>
    <t>0101_评审人员1</t>
  </si>
  <si>
    <t>0102_评审人员2</t>
  </si>
  <si>
    <t>0201_信息化管理岗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</si>
</sst>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b/>
      <sz val="12"/>
      <color indexed="8"/>
      <name val="宋体"/>
      <family val="0"/>
    </font>
    <font>
      <b/>
      <sz val="18"/>
      <color indexed="8"/>
      <name val="宋体"/>
      <family val="0"/>
    </font>
    <font>
      <i/>
      <sz val="11"/>
      <color indexed="23"/>
      <name val="宋体"/>
      <family val="0"/>
    </font>
    <font>
      <sz val="11"/>
      <color indexed="17"/>
      <name val="宋体"/>
      <family val="0"/>
    </font>
    <font>
      <sz val="11"/>
      <color indexed="62"/>
      <name val="宋体"/>
      <family val="0"/>
    </font>
    <font>
      <sz val="11"/>
      <color indexed="9"/>
      <name val="宋体"/>
      <family val="0"/>
    </font>
    <font>
      <sz val="11"/>
      <color indexed="53"/>
      <name val="宋体"/>
      <family val="0"/>
    </font>
    <font>
      <sz val="11"/>
      <color indexed="16"/>
      <name val="宋体"/>
      <family val="0"/>
    </font>
    <font>
      <b/>
      <sz val="11"/>
      <color indexed="9"/>
      <name val="宋体"/>
      <family val="0"/>
    </font>
    <font>
      <u val="single"/>
      <sz val="11"/>
      <color indexed="12"/>
      <name val="宋体"/>
      <family val="0"/>
    </font>
    <font>
      <u val="single"/>
      <sz val="11"/>
      <color indexed="20"/>
      <name val="宋体"/>
      <family val="0"/>
    </font>
    <font>
      <b/>
      <sz val="13"/>
      <color indexed="54"/>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1"/>
      <color indexed="63"/>
      <name val="宋体"/>
      <family val="0"/>
    </font>
    <font>
      <sz val="11"/>
      <color indexed="19"/>
      <name val="宋体"/>
      <family val="0"/>
    </font>
    <font>
      <b/>
      <sz val="11"/>
      <color indexed="53"/>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b/>
      <sz val="18"/>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7">
    <xf numFmtId="0" fontId="0" fillId="0" borderId="0" xfId="0" applyFont="1" applyAlignment="1">
      <alignment vertical="center"/>
    </xf>
    <xf numFmtId="0" fontId="41" fillId="0" borderId="0" xfId="0" applyFont="1" applyAlignment="1">
      <alignment vertical="center" wrapText="1"/>
    </xf>
    <xf numFmtId="0" fontId="0" fillId="0" borderId="0" xfId="0" applyAlignment="1">
      <alignment vertical="center" wrapText="1"/>
    </xf>
    <xf numFmtId="0" fontId="42" fillId="0" borderId="0" xfId="0" applyFont="1" applyAlignment="1">
      <alignment horizontal="center" vertical="center" wrapText="1"/>
    </xf>
    <xf numFmtId="0" fontId="42" fillId="0" borderId="0" xfId="0" applyFont="1" applyAlignment="1">
      <alignment horizontal="center" vertical="center" wrapText="1"/>
    </xf>
    <xf numFmtId="0" fontId="41" fillId="0" borderId="9" xfId="0" applyFont="1" applyBorder="1" applyAlignment="1">
      <alignment horizontal="center" vertical="center" wrapText="1"/>
    </xf>
    <xf numFmtId="0" fontId="0" fillId="0" borderId="9" xfId="0"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70"/>
  <sheetViews>
    <sheetView tabSelected="1" workbookViewId="0" topLeftCell="A1">
      <selection activeCell="M6" sqref="M6"/>
    </sheetView>
  </sheetViews>
  <sheetFormatPr defaultColWidth="9.00390625" defaultRowHeight="15"/>
  <cols>
    <col min="1" max="1" width="9.00390625" style="2" customWidth="1"/>
    <col min="2" max="2" width="31.421875" style="2" customWidth="1"/>
    <col min="3" max="3" width="21.140625" style="2" customWidth="1"/>
    <col min="4" max="4" width="11.7109375" style="2" customWidth="1"/>
    <col min="5" max="5" width="9.00390625" style="2" customWidth="1"/>
    <col min="6" max="6" width="16.421875" style="2" customWidth="1"/>
    <col min="7" max="7" width="21.140625" style="2" customWidth="1"/>
    <col min="8" max="16384" width="9.00390625" style="2" customWidth="1"/>
  </cols>
  <sheetData>
    <row r="1" spans="1:7" ht="39" customHeight="1">
      <c r="A1" s="3" t="s">
        <v>0</v>
      </c>
      <c r="B1" s="4"/>
      <c r="C1" s="4"/>
      <c r="D1" s="4"/>
      <c r="E1" s="4"/>
      <c r="F1" s="4"/>
      <c r="G1" s="4"/>
    </row>
    <row r="2" spans="1:7" s="1" customFormat="1" ht="30" customHeight="1">
      <c r="A2" s="5" t="s">
        <v>1</v>
      </c>
      <c r="B2" s="5" t="s">
        <v>2</v>
      </c>
      <c r="C2" s="5" t="s">
        <v>3</v>
      </c>
      <c r="D2" s="5" t="s">
        <v>4</v>
      </c>
      <c r="E2" s="5" t="s">
        <v>5</v>
      </c>
      <c r="F2" s="5" t="s">
        <v>6</v>
      </c>
      <c r="G2" s="5" t="s">
        <v>7</v>
      </c>
    </row>
    <row r="3" spans="1:7" ht="30" customHeight="1">
      <c r="A3" s="6">
        <v>1</v>
      </c>
      <c r="B3" s="6" t="str">
        <f>"28992021070709563864281"</f>
        <v>28992021070709563864281</v>
      </c>
      <c r="C3" s="6" t="s">
        <v>8</v>
      </c>
      <c r="D3" s="6" t="str">
        <f>"杨子伽"</f>
        <v>杨子伽</v>
      </c>
      <c r="E3" s="6" t="str">
        <f>"女"</f>
        <v>女</v>
      </c>
      <c r="F3" s="6" t="str">
        <f>"1999-12-16"</f>
        <v>1999-12-16</v>
      </c>
      <c r="G3" s="6"/>
    </row>
    <row r="4" spans="1:7" ht="30" customHeight="1">
      <c r="A4" s="6">
        <v>2</v>
      </c>
      <c r="B4" s="6" t="str">
        <f>"28992021070710141664287"</f>
        <v>28992021070710141664287</v>
      </c>
      <c r="C4" s="6" t="s">
        <v>8</v>
      </c>
      <c r="D4" s="6" t="str">
        <f>"王颖"</f>
        <v>王颖</v>
      </c>
      <c r="E4" s="6" t="str">
        <f>"女"</f>
        <v>女</v>
      </c>
      <c r="F4" s="6" t="str">
        <f>"1998-06-17"</f>
        <v>1998-06-17</v>
      </c>
      <c r="G4" s="6"/>
    </row>
    <row r="5" spans="1:7" ht="30" customHeight="1">
      <c r="A5" s="6">
        <v>3</v>
      </c>
      <c r="B5" s="6" t="str">
        <f>"28992021070710152664288"</f>
        <v>28992021070710152664288</v>
      </c>
      <c r="C5" s="6" t="s">
        <v>8</v>
      </c>
      <c r="D5" s="6" t="str">
        <f>"邢逸翔"</f>
        <v>邢逸翔</v>
      </c>
      <c r="E5" s="6" t="str">
        <f>"男"</f>
        <v>男</v>
      </c>
      <c r="F5" s="6" t="str">
        <f>"1999-08-26"</f>
        <v>1999-08-26</v>
      </c>
      <c r="G5" s="6"/>
    </row>
    <row r="6" spans="1:7" ht="30" customHeight="1">
      <c r="A6" s="6">
        <v>4</v>
      </c>
      <c r="B6" s="6" t="str">
        <f>"28992021070710194964289"</f>
        <v>28992021070710194964289</v>
      </c>
      <c r="C6" s="6" t="s">
        <v>8</v>
      </c>
      <c r="D6" s="6" t="str">
        <f>"罗亲煌"</f>
        <v>罗亲煌</v>
      </c>
      <c r="E6" s="6" t="str">
        <f>"男"</f>
        <v>男</v>
      </c>
      <c r="F6" s="6" t="str">
        <f>"1999-05-31"</f>
        <v>1999-05-31</v>
      </c>
      <c r="G6" s="6"/>
    </row>
    <row r="7" spans="1:7" ht="30" customHeight="1">
      <c r="A7" s="6">
        <v>5</v>
      </c>
      <c r="B7" s="6" t="str">
        <f>"28992021070710424064294"</f>
        <v>28992021070710424064294</v>
      </c>
      <c r="C7" s="6" t="s">
        <v>8</v>
      </c>
      <c r="D7" s="6" t="str">
        <f>"林欢"</f>
        <v>林欢</v>
      </c>
      <c r="E7" s="6" t="str">
        <f>"女"</f>
        <v>女</v>
      </c>
      <c r="F7" s="6" t="str">
        <f>"1998-10-09"</f>
        <v>1998-10-09</v>
      </c>
      <c r="G7" s="6"/>
    </row>
    <row r="8" spans="1:7" ht="30" customHeight="1">
      <c r="A8" s="6">
        <v>6</v>
      </c>
      <c r="B8" s="6" t="str">
        <f>"28992021070710570564297"</f>
        <v>28992021070710570564297</v>
      </c>
      <c r="C8" s="6" t="s">
        <v>8</v>
      </c>
      <c r="D8" s="6" t="str">
        <f>"洪瑜"</f>
        <v>洪瑜</v>
      </c>
      <c r="E8" s="6" t="str">
        <f>"男"</f>
        <v>男</v>
      </c>
      <c r="F8" s="6" t="str">
        <f>"1999-06-05"</f>
        <v>1999-06-05</v>
      </c>
      <c r="G8" s="6"/>
    </row>
    <row r="9" spans="1:7" ht="30" customHeight="1">
      <c r="A9" s="6">
        <v>7</v>
      </c>
      <c r="B9" s="6" t="str">
        <f>"28992021070711124564304"</f>
        <v>28992021070711124564304</v>
      </c>
      <c r="C9" s="6" t="s">
        <v>8</v>
      </c>
      <c r="D9" s="6" t="str">
        <f>"吴忠杰"</f>
        <v>吴忠杰</v>
      </c>
      <c r="E9" s="6" t="str">
        <f>"男"</f>
        <v>男</v>
      </c>
      <c r="F9" s="6" t="str">
        <f>"1998-05-28"</f>
        <v>1998-05-28</v>
      </c>
      <c r="G9" s="6"/>
    </row>
    <row r="10" spans="1:7" ht="30" customHeight="1">
      <c r="A10" s="6">
        <v>8</v>
      </c>
      <c r="B10" s="6" t="str">
        <f>"28992021070711361564312"</f>
        <v>28992021070711361564312</v>
      </c>
      <c r="C10" s="6" t="s">
        <v>8</v>
      </c>
      <c r="D10" s="6" t="str">
        <f>"周贺翀"</f>
        <v>周贺翀</v>
      </c>
      <c r="E10" s="6" t="str">
        <f>"男"</f>
        <v>男</v>
      </c>
      <c r="F10" s="6" t="str">
        <f>"1998-01-03"</f>
        <v>1998-01-03</v>
      </c>
      <c r="G10" s="6"/>
    </row>
    <row r="11" spans="1:7" ht="30" customHeight="1">
      <c r="A11" s="6">
        <v>9</v>
      </c>
      <c r="B11" s="6" t="str">
        <f>"28992021070711434964313"</f>
        <v>28992021070711434964313</v>
      </c>
      <c r="C11" s="6" t="s">
        <v>8</v>
      </c>
      <c r="D11" s="6" t="str">
        <f>"唐良"</f>
        <v>唐良</v>
      </c>
      <c r="E11" s="6" t="str">
        <f>"男"</f>
        <v>男</v>
      </c>
      <c r="F11" s="6" t="str">
        <f>"1998-02-20"</f>
        <v>1998-02-20</v>
      </c>
      <c r="G11" s="6"/>
    </row>
    <row r="12" spans="1:7" ht="30" customHeight="1">
      <c r="A12" s="6">
        <v>10</v>
      </c>
      <c r="B12" s="6" t="str">
        <f>"28992021070711500164314"</f>
        <v>28992021070711500164314</v>
      </c>
      <c r="C12" s="6" t="s">
        <v>8</v>
      </c>
      <c r="D12" s="6" t="str">
        <f>"伍芹瑶"</f>
        <v>伍芹瑶</v>
      </c>
      <c r="E12" s="6" t="str">
        <f>"女"</f>
        <v>女</v>
      </c>
      <c r="F12" s="6" t="str">
        <f>"1999-08-05"</f>
        <v>1999-08-05</v>
      </c>
      <c r="G12" s="6"/>
    </row>
    <row r="13" spans="1:7" ht="30" customHeight="1">
      <c r="A13" s="6">
        <v>11</v>
      </c>
      <c r="B13" s="6" t="str">
        <f>"28992021070711594964315"</f>
        <v>28992021070711594964315</v>
      </c>
      <c r="C13" s="6" t="s">
        <v>8</v>
      </c>
      <c r="D13" s="6" t="str">
        <f>"陈应翠"</f>
        <v>陈应翠</v>
      </c>
      <c r="E13" s="6" t="str">
        <f>"女"</f>
        <v>女</v>
      </c>
      <c r="F13" s="6" t="str">
        <f>"1996-10-12"</f>
        <v>1996-10-12</v>
      </c>
      <c r="G13" s="6"/>
    </row>
    <row r="14" spans="1:7" ht="30" customHeight="1">
      <c r="A14" s="6">
        <v>12</v>
      </c>
      <c r="B14" s="6" t="str">
        <f>"28992021070712103564317"</f>
        <v>28992021070712103564317</v>
      </c>
      <c r="C14" s="6" t="s">
        <v>8</v>
      </c>
      <c r="D14" s="6" t="str">
        <f>"王彬"</f>
        <v>王彬</v>
      </c>
      <c r="E14" s="6" t="str">
        <f>"男"</f>
        <v>男</v>
      </c>
      <c r="F14" s="6" t="str">
        <f>"1999-01-12"</f>
        <v>1999-01-12</v>
      </c>
      <c r="G14" s="6"/>
    </row>
    <row r="15" spans="1:7" ht="30" customHeight="1">
      <c r="A15" s="6">
        <v>13</v>
      </c>
      <c r="B15" s="6" t="str">
        <f>"28992021070715283564353"</f>
        <v>28992021070715283564353</v>
      </c>
      <c r="C15" s="6" t="s">
        <v>8</v>
      </c>
      <c r="D15" s="6" t="str">
        <f>"卢锐"</f>
        <v>卢锐</v>
      </c>
      <c r="E15" s="6" t="str">
        <f>"女"</f>
        <v>女</v>
      </c>
      <c r="F15" s="6" t="str">
        <f>"1998-12-20"</f>
        <v>1998-12-20</v>
      </c>
      <c r="G15" s="6"/>
    </row>
    <row r="16" spans="1:7" ht="30" customHeight="1">
      <c r="A16" s="6">
        <v>14</v>
      </c>
      <c r="B16" s="6" t="str">
        <f>"28992021070715473964357"</f>
        <v>28992021070715473964357</v>
      </c>
      <c r="C16" s="6" t="s">
        <v>8</v>
      </c>
      <c r="D16" s="6" t="str">
        <f>"黄若凡"</f>
        <v>黄若凡</v>
      </c>
      <c r="E16" s="6" t="str">
        <f>"男"</f>
        <v>男</v>
      </c>
      <c r="F16" s="6" t="str">
        <f>"1998-06-04"</f>
        <v>1998-06-04</v>
      </c>
      <c r="G16" s="6"/>
    </row>
    <row r="17" spans="1:7" ht="30" customHeight="1">
      <c r="A17" s="6">
        <v>15</v>
      </c>
      <c r="B17" s="6" t="str">
        <f>"28992021070716023264360"</f>
        <v>28992021070716023264360</v>
      </c>
      <c r="C17" s="6" t="s">
        <v>8</v>
      </c>
      <c r="D17" s="6" t="str">
        <f>"张凯悦"</f>
        <v>张凯悦</v>
      </c>
      <c r="E17" s="6" t="str">
        <f>"女"</f>
        <v>女</v>
      </c>
      <c r="F17" s="6" t="str">
        <f>"1999-10-22"</f>
        <v>1999-10-22</v>
      </c>
      <c r="G17" s="6"/>
    </row>
    <row r="18" spans="1:7" ht="30" customHeight="1">
      <c r="A18" s="6">
        <v>16</v>
      </c>
      <c r="B18" s="6" t="str">
        <f>"28992021070716213964364"</f>
        <v>28992021070716213964364</v>
      </c>
      <c r="C18" s="6" t="s">
        <v>8</v>
      </c>
      <c r="D18" s="6" t="str">
        <f>"李想"</f>
        <v>李想</v>
      </c>
      <c r="E18" s="6" t="str">
        <f>"女"</f>
        <v>女</v>
      </c>
      <c r="F18" s="6" t="str">
        <f>"1998-05-24"</f>
        <v>1998-05-24</v>
      </c>
      <c r="G18" s="6"/>
    </row>
    <row r="19" spans="1:7" ht="30" customHeight="1">
      <c r="A19" s="6">
        <v>17</v>
      </c>
      <c r="B19" s="6" t="str">
        <f>"28992021070716512164369"</f>
        <v>28992021070716512164369</v>
      </c>
      <c r="C19" s="6" t="s">
        <v>8</v>
      </c>
      <c r="D19" s="6" t="str">
        <f>"李锦"</f>
        <v>李锦</v>
      </c>
      <c r="E19" s="6" t="str">
        <f aca="true" t="shared" si="0" ref="E19:E24">"男"</f>
        <v>男</v>
      </c>
      <c r="F19" s="6" t="str">
        <f>"1999-07-28"</f>
        <v>1999-07-28</v>
      </c>
      <c r="G19" s="6"/>
    </row>
    <row r="20" spans="1:7" ht="30" customHeight="1">
      <c r="A20" s="6">
        <v>18</v>
      </c>
      <c r="B20" s="6" t="str">
        <f>"28992021070719522564399"</f>
        <v>28992021070719522564399</v>
      </c>
      <c r="C20" s="6" t="s">
        <v>8</v>
      </c>
      <c r="D20" s="6" t="str">
        <f>"陈英亮"</f>
        <v>陈英亮</v>
      </c>
      <c r="E20" s="6" t="str">
        <f t="shared" si="0"/>
        <v>男</v>
      </c>
      <c r="F20" s="6" t="str">
        <f>"1999-08-06"</f>
        <v>1999-08-06</v>
      </c>
      <c r="G20" s="6"/>
    </row>
    <row r="21" spans="1:7" ht="30" customHeight="1">
      <c r="A21" s="6">
        <v>19</v>
      </c>
      <c r="B21" s="6" t="str">
        <f>"28992021070810050364437"</f>
        <v>28992021070810050364437</v>
      </c>
      <c r="C21" s="6" t="s">
        <v>8</v>
      </c>
      <c r="D21" s="6" t="str">
        <f>"李俊鸣"</f>
        <v>李俊鸣</v>
      </c>
      <c r="E21" s="6" t="str">
        <f t="shared" si="0"/>
        <v>男</v>
      </c>
      <c r="F21" s="6" t="str">
        <f>"1996-12-25"</f>
        <v>1996-12-25</v>
      </c>
      <c r="G21" s="6"/>
    </row>
    <row r="22" spans="1:7" ht="30" customHeight="1">
      <c r="A22" s="6">
        <v>20</v>
      </c>
      <c r="B22" s="6" t="str">
        <f>"28992021070810481364446"</f>
        <v>28992021070810481364446</v>
      </c>
      <c r="C22" s="6" t="s">
        <v>8</v>
      </c>
      <c r="D22" s="6" t="str">
        <f>"苏定民"</f>
        <v>苏定民</v>
      </c>
      <c r="E22" s="6" t="str">
        <f t="shared" si="0"/>
        <v>男</v>
      </c>
      <c r="F22" s="6" t="str">
        <f>"1996-04-10"</f>
        <v>1996-04-10</v>
      </c>
      <c r="G22" s="6"/>
    </row>
    <row r="23" spans="1:7" ht="30" customHeight="1">
      <c r="A23" s="6">
        <v>21</v>
      </c>
      <c r="B23" s="6" t="str">
        <f>"28992021070812161064455"</f>
        <v>28992021070812161064455</v>
      </c>
      <c r="C23" s="6" t="s">
        <v>8</v>
      </c>
      <c r="D23" s="6" t="str">
        <f>"黄志明"</f>
        <v>黄志明</v>
      </c>
      <c r="E23" s="6" t="str">
        <f t="shared" si="0"/>
        <v>男</v>
      </c>
      <c r="F23" s="6" t="str">
        <f>"1995-02-23"</f>
        <v>1995-02-23</v>
      </c>
      <c r="G23" s="6"/>
    </row>
    <row r="24" spans="1:7" ht="30" customHeight="1">
      <c r="A24" s="6">
        <v>22</v>
      </c>
      <c r="B24" s="6" t="str">
        <f>"28992021070814480764471"</f>
        <v>28992021070814480764471</v>
      </c>
      <c r="C24" s="6" t="s">
        <v>8</v>
      </c>
      <c r="D24" s="6" t="str">
        <f>"陈国政"</f>
        <v>陈国政</v>
      </c>
      <c r="E24" s="6" t="str">
        <f t="shared" si="0"/>
        <v>男</v>
      </c>
      <c r="F24" s="6" t="str">
        <f>"1999-10-30"</f>
        <v>1999-10-30</v>
      </c>
      <c r="G24" s="6"/>
    </row>
    <row r="25" spans="1:7" ht="30" customHeight="1">
      <c r="A25" s="6">
        <v>23</v>
      </c>
      <c r="B25" s="6" t="str">
        <f>"28992021070815411064475"</f>
        <v>28992021070815411064475</v>
      </c>
      <c r="C25" s="6" t="s">
        <v>8</v>
      </c>
      <c r="D25" s="6" t="str">
        <f>"游晨颖"</f>
        <v>游晨颖</v>
      </c>
      <c r="E25" s="6" t="str">
        <f>"女"</f>
        <v>女</v>
      </c>
      <c r="F25" s="6" t="str">
        <f>"2000-04-04"</f>
        <v>2000-04-04</v>
      </c>
      <c r="G25" s="6"/>
    </row>
    <row r="26" spans="1:7" ht="30" customHeight="1">
      <c r="A26" s="6">
        <v>24</v>
      </c>
      <c r="B26" s="6" t="str">
        <f>"28992021070818471464498"</f>
        <v>28992021070818471464498</v>
      </c>
      <c r="C26" s="6" t="s">
        <v>8</v>
      </c>
      <c r="D26" s="6" t="str">
        <f>"袁杰"</f>
        <v>袁杰</v>
      </c>
      <c r="E26" s="6" t="str">
        <f aca="true" t="shared" si="1" ref="E26:E34">"男"</f>
        <v>男</v>
      </c>
      <c r="F26" s="6" t="str">
        <f>"1999-12-10"</f>
        <v>1999-12-10</v>
      </c>
      <c r="G26" s="6"/>
    </row>
    <row r="27" spans="1:7" ht="30" customHeight="1">
      <c r="A27" s="6">
        <v>25</v>
      </c>
      <c r="B27" s="6" t="str">
        <f>"28992021070911042464539"</f>
        <v>28992021070911042464539</v>
      </c>
      <c r="C27" s="6" t="s">
        <v>8</v>
      </c>
      <c r="D27" s="6" t="str">
        <f>"刘蕴博"</f>
        <v>刘蕴博</v>
      </c>
      <c r="E27" s="6" t="str">
        <f t="shared" si="1"/>
        <v>男</v>
      </c>
      <c r="F27" s="6" t="str">
        <f>"1991-07-16"</f>
        <v>1991-07-16</v>
      </c>
      <c r="G27" s="6"/>
    </row>
    <row r="28" spans="1:7" ht="30" customHeight="1">
      <c r="A28" s="6">
        <v>26</v>
      </c>
      <c r="B28" s="6" t="str">
        <f>"28992021070913291764555"</f>
        <v>28992021070913291764555</v>
      </c>
      <c r="C28" s="6" t="s">
        <v>8</v>
      </c>
      <c r="D28" s="6" t="str">
        <f>"陈学浩"</f>
        <v>陈学浩</v>
      </c>
      <c r="E28" s="6" t="str">
        <f t="shared" si="1"/>
        <v>男</v>
      </c>
      <c r="F28" s="6" t="str">
        <f>"1997-11-15"</f>
        <v>1997-11-15</v>
      </c>
      <c r="G28" s="6"/>
    </row>
    <row r="29" spans="1:7" ht="30" customHeight="1">
      <c r="A29" s="6">
        <v>27</v>
      </c>
      <c r="B29" s="6" t="str">
        <f>"28992021070913475164556"</f>
        <v>28992021070913475164556</v>
      </c>
      <c r="C29" s="6" t="s">
        <v>8</v>
      </c>
      <c r="D29" s="6" t="str">
        <f>"陈太梧"</f>
        <v>陈太梧</v>
      </c>
      <c r="E29" s="6" t="str">
        <f t="shared" si="1"/>
        <v>男</v>
      </c>
      <c r="F29" s="6" t="str">
        <f>"1998-08-15"</f>
        <v>1998-08-15</v>
      </c>
      <c r="G29" s="6"/>
    </row>
    <row r="30" spans="1:7" ht="30" customHeight="1">
      <c r="A30" s="6">
        <v>28</v>
      </c>
      <c r="B30" s="6" t="str">
        <f>"28992021070914210764560"</f>
        <v>28992021070914210764560</v>
      </c>
      <c r="C30" s="6" t="s">
        <v>8</v>
      </c>
      <c r="D30" s="6" t="str">
        <f>"陈福仕"</f>
        <v>陈福仕</v>
      </c>
      <c r="E30" s="6" t="str">
        <f t="shared" si="1"/>
        <v>男</v>
      </c>
      <c r="F30" s="6" t="str">
        <f>"1997-11"</f>
        <v>1997-11</v>
      </c>
      <c r="G30" s="6"/>
    </row>
    <row r="31" spans="1:7" ht="30" customHeight="1">
      <c r="A31" s="6">
        <v>29</v>
      </c>
      <c r="B31" s="6" t="str">
        <f>"28992021070917573164574"</f>
        <v>28992021070917573164574</v>
      </c>
      <c r="C31" s="6" t="s">
        <v>8</v>
      </c>
      <c r="D31" s="6" t="str">
        <f>"范杜浩"</f>
        <v>范杜浩</v>
      </c>
      <c r="E31" s="6" t="str">
        <f t="shared" si="1"/>
        <v>男</v>
      </c>
      <c r="F31" s="6" t="str">
        <f>"1998-12-16"</f>
        <v>1998-12-16</v>
      </c>
      <c r="G31" s="6"/>
    </row>
    <row r="32" spans="1:7" ht="30" customHeight="1">
      <c r="A32" s="6">
        <v>30</v>
      </c>
      <c r="B32" s="6" t="str">
        <f>"28992021070923193164592"</f>
        <v>28992021070923193164592</v>
      </c>
      <c r="C32" s="6" t="s">
        <v>8</v>
      </c>
      <c r="D32" s="6" t="str">
        <f>"林浩"</f>
        <v>林浩</v>
      </c>
      <c r="E32" s="6" t="str">
        <f t="shared" si="1"/>
        <v>男</v>
      </c>
      <c r="F32" s="6" t="str">
        <f>"1999-10-29"</f>
        <v>1999-10-29</v>
      </c>
      <c r="G32" s="6"/>
    </row>
    <row r="33" spans="1:7" ht="30" customHeight="1">
      <c r="A33" s="6">
        <v>31</v>
      </c>
      <c r="B33" s="6" t="str">
        <f>"28992021071011264764610"</f>
        <v>28992021071011264764610</v>
      </c>
      <c r="C33" s="6" t="s">
        <v>8</v>
      </c>
      <c r="D33" s="6" t="str">
        <f>"金仕揆"</f>
        <v>金仕揆</v>
      </c>
      <c r="E33" s="6" t="str">
        <f t="shared" si="1"/>
        <v>男</v>
      </c>
      <c r="F33" s="6" t="str">
        <f>"1996-06-13"</f>
        <v>1996-06-13</v>
      </c>
      <c r="G33" s="6"/>
    </row>
    <row r="34" spans="1:7" ht="30" customHeight="1">
      <c r="A34" s="6">
        <v>32</v>
      </c>
      <c r="B34" s="6" t="str">
        <f>"28992021071011593464615"</f>
        <v>28992021071011593464615</v>
      </c>
      <c r="C34" s="6" t="s">
        <v>8</v>
      </c>
      <c r="D34" s="6" t="str">
        <f>"林传坤"</f>
        <v>林传坤</v>
      </c>
      <c r="E34" s="6" t="str">
        <f t="shared" si="1"/>
        <v>男</v>
      </c>
      <c r="F34" s="6" t="str">
        <f>"1999-11-03"</f>
        <v>1999-11-03</v>
      </c>
      <c r="G34" s="6"/>
    </row>
    <row r="35" spans="1:7" ht="30" customHeight="1">
      <c r="A35" s="6">
        <v>33</v>
      </c>
      <c r="B35" s="6" t="str">
        <f>"28992021071109084664654"</f>
        <v>28992021071109084664654</v>
      </c>
      <c r="C35" s="6" t="s">
        <v>8</v>
      </c>
      <c r="D35" s="6" t="str">
        <f>"曾德蕾"</f>
        <v>曾德蕾</v>
      </c>
      <c r="E35" s="6" t="str">
        <f>"女"</f>
        <v>女</v>
      </c>
      <c r="F35" s="6" t="str">
        <f>"1998-01-19"</f>
        <v>1998-01-19</v>
      </c>
      <c r="G35" s="6"/>
    </row>
    <row r="36" spans="1:7" ht="30" customHeight="1">
      <c r="A36" s="6">
        <v>34</v>
      </c>
      <c r="B36" s="6" t="str">
        <f>"28992021071110202764657"</f>
        <v>28992021071110202764657</v>
      </c>
      <c r="C36" s="6" t="s">
        <v>8</v>
      </c>
      <c r="D36" s="6" t="str">
        <f>"文昌皓"</f>
        <v>文昌皓</v>
      </c>
      <c r="E36" s="6" t="str">
        <f>"男"</f>
        <v>男</v>
      </c>
      <c r="F36" s="6" t="str">
        <f>"1999-07-18"</f>
        <v>1999-07-18</v>
      </c>
      <c r="G36" s="6"/>
    </row>
    <row r="37" spans="1:7" ht="30" customHeight="1">
      <c r="A37" s="6">
        <v>35</v>
      </c>
      <c r="B37" s="6" t="str">
        <f>"28992021071117580464681"</f>
        <v>28992021071117580464681</v>
      </c>
      <c r="C37" s="6" t="s">
        <v>8</v>
      </c>
      <c r="D37" s="6" t="str">
        <f>"李松键"</f>
        <v>李松键</v>
      </c>
      <c r="E37" s="6" t="str">
        <f>"男"</f>
        <v>男</v>
      </c>
      <c r="F37" s="6" t="str">
        <f>"1998-12-28"</f>
        <v>1998-12-28</v>
      </c>
      <c r="G37" s="6"/>
    </row>
    <row r="38" spans="1:7" ht="30" customHeight="1">
      <c r="A38" s="6">
        <v>36</v>
      </c>
      <c r="B38" s="6" t="str">
        <f>"28992021071210084064715"</f>
        <v>28992021071210084064715</v>
      </c>
      <c r="C38" s="6" t="s">
        <v>8</v>
      </c>
      <c r="D38" s="6" t="str">
        <f>"王位功"</f>
        <v>王位功</v>
      </c>
      <c r="E38" s="6" t="str">
        <f>"男"</f>
        <v>男</v>
      </c>
      <c r="F38" s="6" t="str">
        <f>"1996-11-24"</f>
        <v>1996-11-24</v>
      </c>
      <c r="G38" s="6"/>
    </row>
    <row r="39" spans="1:7" ht="30" customHeight="1">
      <c r="A39" s="6">
        <v>37</v>
      </c>
      <c r="B39" s="6" t="str">
        <f>"28992021071215344464731"</f>
        <v>28992021071215344464731</v>
      </c>
      <c r="C39" s="6" t="s">
        <v>8</v>
      </c>
      <c r="D39" s="6" t="str">
        <f>"韦俊烨"</f>
        <v>韦俊烨</v>
      </c>
      <c r="E39" s="6" t="str">
        <f>"男"</f>
        <v>男</v>
      </c>
      <c r="F39" s="6" t="str">
        <f>"2000-01-02"</f>
        <v>2000-01-02</v>
      </c>
      <c r="G39" s="6"/>
    </row>
    <row r="40" spans="1:7" ht="30" customHeight="1">
      <c r="A40" s="6">
        <v>38</v>
      </c>
      <c r="B40" s="6" t="str">
        <f>"28992021071216143164734"</f>
        <v>28992021071216143164734</v>
      </c>
      <c r="C40" s="6" t="s">
        <v>8</v>
      </c>
      <c r="D40" s="6" t="str">
        <f>"邓俊鹏"</f>
        <v>邓俊鹏</v>
      </c>
      <c r="E40" s="6" t="str">
        <f>"男"</f>
        <v>男</v>
      </c>
      <c r="F40" s="6" t="str">
        <f>"1993-07-04"</f>
        <v>1993-07-04</v>
      </c>
      <c r="G40" s="6"/>
    </row>
    <row r="41" spans="1:7" ht="30" customHeight="1">
      <c r="A41" s="6">
        <v>39</v>
      </c>
      <c r="B41" s="6" t="str">
        <f>"28992021071223561664770"</f>
        <v>28992021071223561664770</v>
      </c>
      <c r="C41" s="6" t="s">
        <v>8</v>
      </c>
      <c r="D41" s="6" t="str">
        <f>"吴萱"</f>
        <v>吴萱</v>
      </c>
      <c r="E41" s="6" t="str">
        <f>"女"</f>
        <v>女</v>
      </c>
      <c r="F41" s="6" t="str">
        <f>"1997-03-25"</f>
        <v>1997-03-25</v>
      </c>
      <c r="G41" s="6"/>
    </row>
    <row r="42" spans="1:7" ht="30" customHeight="1">
      <c r="A42" s="6">
        <v>40</v>
      </c>
      <c r="B42" s="6" t="str">
        <f>"28992021071309180364779"</f>
        <v>28992021071309180364779</v>
      </c>
      <c r="C42" s="6" t="s">
        <v>8</v>
      </c>
      <c r="D42" s="6" t="str">
        <f>"许森"</f>
        <v>许森</v>
      </c>
      <c r="E42" s="6" t="str">
        <f>"男"</f>
        <v>男</v>
      </c>
      <c r="F42" s="6" t="str">
        <f>"1998-12-26"</f>
        <v>1998-12-26</v>
      </c>
      <c r="G42" s="6"/>
    </row>
    <row r="43" spans="1:7" ht="30" customHeight="1">
      <c r="A43" s="6">
        <v>41</v>
      </c>
      <c r="B43" s="6" t="str">
        <f>"28992021071311095664795"</f>
        <v>28992021071311095664795</v>
      </c>
      <c r="C43" s="6" t="s">
        <v>8</v>
      </c>
      <c r="D43" s="6" t="str">
        <f>"吴宏健"</f>
        <v>吴宏健</v>
      </c>
      <c r="E43" s="6" t="str">
        <f>"男"</f>
        <v>男</v>
      </c>
      <c r="F43" s="6" t="str">
        <f>"1997-10-24"</f>
        <v>1997-10-24</v>
      </c>
      <c r="G43" s="6"/>
    </row>
    <row r="44" spans="1:7" ht="30" customHeight="1">
      <c r="A44" s="6">
        <v>42</v>
      </c>
      <c r="B44" s="6" t="str">
        <f>"28992021070709235864268"</f>
        <v>28992021070709235864268</v>
      </c>
      <c r="C44" s="6" t="s">
        <v>9</v>
      </c>
      <c r="D44" s="6" t="str">
        <f>"陈永军"</f>
        <v>陈永军</v>
      </c>
      <c r="E44" s="6" t="str">
        <f>"男"</f>
        <v>男</v>
      </c>
      <c r="F44" s="6" t="str">
        <f>"1991-08-27"</f>
        <v>1991-08-27</v>
      </c>
      <c r="G44" s="6"/>
    </row>
    <row r="45" spans="1:7" ht="30" customHeight="1">
      <c r="A45" s="6">
        <v>43</v>
      </c>
      <c r="B45" s="6" t="str">
        <f>"28992021070709291464271"</f>
        <v>28992021070709291464271</v>
      </c>
      <c r="C45" s="6" t="s">
        <v>9</v>
      </c>
      <c r="D45" s="6" t="str">
        <f>"潘多娇"</f>
        <v>潘多娇</v>
      </c>
      <c r="E45" s="6" t="str">
        <f>"女"</f>
        <v>女</v>
      </c>
      <c r="F45" s="6" t="str">
        <f>"1988-01-28"</f>
        <v>1988-01-28</v>
      </c>
      <c r="G45" s="6"/>
    </row>
    <row r="46" spans="1:7" ht="30" customHeight="1">
      <c r="A46" s="6">
        <v>44</v>
      </c>
      <c r="B46" s="6" t="str">
        <f>"28992021070709430264277"</f>
        <v>28992021070709430264277</v>
      </c>
      <c r="C46" s="6" t="s">
        <v>9</v>
      </c>
      <c r="D46" s="6" t="str">
        <f>"蔡兴奋"</f>
        <v>蔡兴奋</v>
      </c>
      <c r="E46" s="6" t="str">
        <f>"男"</f>
        <v>男</v>
      </c>
      <c r="F46" s="6" t="str">
        <f>"1991-05-06"</f>
        <v>1991-05-06</v>
      </c>
      <c r="G46" s="6"/>
    </row>
    <row r="47" spans="1:7" ht="30" customHeight="1">
      <c r="A47" s="6">
        <v>45</v>
      </c>
      <c r="B47" s="6" t="str">
        <f>"28992021070709574364282"</f>
        <v>28992021070709574364282</v>
      </c>
      <c r="C47" s="6" t="s">
        <v>9</v>
      </c>
      <c r="D47" s="6" t="str">
        <f>"董艳"</f>
        <v>董艳</v>
      </c>
      <c r="E47" s="6" t="str">
        <f>"女"</f>
        <v>女</v>
      </c>
      <c r="F47" s="6" t="str">
        <f>"1987-07-05"</f>
        <v>1987-07-05</v>
      </c>
      <c r="G47" s="6"/>
    </row>
    <row r="48" spans="1:7" ht="30" customHeight="1">
      <c r="A48" s="6">
        <v>46</v>
      </c>
      <c r="B48" s="6" t="str">
        <f>"28992021070710323264291"</f>
        <v>28992021070710323264291</v>
      </c>
      <c r="C48" s="6" t="s">
        <v>9</v>
      </c>
      <c r="D48" s="6" t="str">
        <f>"林明斌"</f>
        <v>林明斌</v>
      </c>
      <c r="E48" s="6" t="str">
        <f>"男"</f>
        <v>男</v>
      </c>
      <c r="F48" s="6" t="str">
        <f>"1990-12-31"</f>
        <v>1990-12-31</v>
      </c>
      <c r="G48" s="6"/>
    </row>
    <row r="49" spans="1:7" ht="30" customHeight="1">
      <c r="A49" s="6">
        <v>47</v>
      </c>
      <c r="B49" s="6" t="str">
        <f>"28992021070710532664296"</f>
        <v>28992021070710532664296</v>
      </c>
      <c r="C49" s="6" t="s">
        <v>9</v>
      </c>
      <c r="D49" s="6" t="str">
        <f>"吴开慧"</f>
        <v>吴开慧</v>
      </c>
      <c r="E49" s="6" t="str">
        <f>"女"</f>
        <v>女</v>
      </c>
      <c r="F49" s="6" t="str">
        <f>"1985-11-14"</f>
        <v>1985-11-14</v>
      </c>
      <c r="G49" s="6"/>
    </row>
    <row r="50" spans="1:7" ht="30" customHeight="1">
      <c r="A50" s="6">
        <v>48</v>
      </c>
      <c r="B50" s="6" t="str">
        <f>"28992021070710585364299"</f>
        <v>28992021070710585364299</v>
      </c>
      <c r="C50" s="6" t="s">
        <v>9</v>
      </c>
      <c r="D50" s="6" t="str">
        <f>"林春雄"</f>
        <v>林春雄</v>
      </c>
      <c r="E50" s="6" t="str">
        <f>"男"</f>
        <v>男</v>
      </c>
      <c r="F50" s="6" t="str">
        <f>"1991-10-29"</f>
        <v>1991-10-29</v>
      </c>
      <c r="G50" s="6"/>
    </row>
    <row r="51" spans="1:7" ht="30" customHeight="1">
      <c r="A51" s="6">
        <v>49</v>
      </c>
      <c r="B51" s="6" t="str">
        <f>"28992021070715113664348"</f>
        <v>28992021070715113664348</v>
      </c>
      <c r="C51" s="6" t="s">
        <v>9</v>
      </c>
      <c r="D51" s="6" t="str">
        <f>"黄昌睿"</f>
        <v>黄昌睿</v>
      </c>
      <c r="E51" s="6" t="str">
        <f>"男"</f>
        <v>男</v>
      </c>
      <c r="F51" s="6" t="str">
        <f>"1992-09-29"</f>
        <v>1992-09-29</v>
      </c>
      <c r="G51" s="6"/>
    </row>
    <row r="52" spans="1:7" ht="30" customHeight="1">
      <c r="A52" s="6">
        <v>50</v>
      </c>
      <c r="B52" s="6" t="str">
        <f>"28992021070715122764350"</f>
        <v>28992021070715122764350</v>
      </c>
      <c r="C52" s="6" t="s">
        <v>9</v>
      </c>
      <c r="D52" s="6" t="str">
        <f>"蒋子晗"</f>
        <v>蒋子晗</v>
      </c>
      <c r="E52" s="6" t="str">
        <f>"女"</f>
        <v>女</v>
      </c>
      <c r="F52" s="6" t="str">
        <f>"1987-09-20"</f>
        <v>1987-09-20</v>
      </c>
      <c r="G52" s="6"/>
    </row>
    <row r="53" spans="1:7" ht="30" customHeight="1">
      <c r="A53" s="6">
        <v>51</v>
      </c>
      <c r="B53" s="6" t="str">
        <f>"28992021070718260864386"</f>
        <v>28992021070718260864386</v>
      </c>
      <c r="C53" s="6" t="s">
        <v>9</v>
      </c>
      <c r="D53" s="6" t="str">
        <f>"吴全"</f>
        <v>吴全</v>
      </c>
      <c r="E53" s="6" t="str">
        <f>"男"</f>
        <v>男</v>
      </c>
      <c r="F53" s="6" t="str">
        <f>"1989-05-18"</f>
        <v>1989-05-18</v>
      </c>
      <c r="G53" s="6"/>
    </row>
    <row r="54" spans="1:7" ht="30" customHeight="1">
      <c r="A54" s="6">
        <v>52</v>
      </c>
      <c r="B54" s="6" t="str">
        <f>"28992021070719401764396"</f>
        <v>28992021070719401764396</v>
      </c>
      <c r="C54" s="6" t="s">
        <v>9</v>
      </c>
      <c r="D54" s="6" t="str">
        <f>"郭光群"</f>
        <v>郭光群</v>
      </c>
      <c r="E54" s="6" t="str">
        <f>"男"</f>
        <v>男</v>
      </c>
      <c r="F54" s="6" t="str">
        <f>"1987-06-27"</f>
        <v>1987-06-27</v>
      </c>
      <c r="G54" s="6"/>
    </row>
    <row r="55" spans="1:7" ht="30" customHeight="1">
      <c r="A55" s="6">
        <v>53</v>
      </c>
      <c r="B55" s="6" t="str">
        <f>"28992021070812011864453"</f>
        <v>28992021070812011864453</v>
      </c>
      <c r="C55" s="6" t="s">
        <v>9</v>
      </c>
      <c r="D55" s="6" t="str">
        <f>"吴清沐"</f>
        <v>吴清沐</v>
      </c>
      <c r="E55" s="6" t="str">
        <f>"男"</f>
        <v>男</v>
      </c>
      <c r="F55" s="6" t="str">
        <f>"1990-11-08"</f>
        <v>1990-11-08</v>
      </c>
      <c r="G55" s="6"/>
    </row>
    <row r="56" spans="1:7" ht="30" customHeight="1">
      <c r="A56" s="6">
        <v>54</v>
      </c>
      <c r="B56" s="6" t="str">
        <f>"28992021070820151664504"</f>
        <v>28992021070820151664504</v>
      </c>
      <c r="C56" s="6" t="s">
        <v>9</v>
      </c>
      <c r="D56" s="6" t="str">
        <f>"王雁楠"</f>
        <v>王雁楠</v>
      </c>
      <c r="E56" s="6" t="str">
        <f>"女"</f>
        <v>女</v>
      </c>
      <c r="F56" s="6" t="str">
        <f>"1989-11-10"</f>
        <v>1989-11-10</v>
      </c>
      <c r="G56" s="6"/>
    </row>
    <row r="57" spans="1:7" ht="30" customHeight="1">
      <c r="A57" s="6">
        <v>55</v>
      </c>
      <c r="B57" s="6" t="str">
        <f>"28992021070822451664517"</f>
        <v>28992021070822451664517</v>
      </c>
      <c r="C57" s="6" t="s">
        <v>9</v>
      </c>
      <c r="D57" s="6" t="str">
        <f>"张海剑"</f>
        <v>张海剑</v>
      </c>
      <c r="E57" s="6" t="str">
        <f>"男"</f>
        <v>男</v>
      </c>
      <c r="F57" s="6" t="str">
        <f>"1987-10-24"</f>
        <v>1987-10-24</v>
      </c>
      <c r="G57" s="6"/>
    </row>
    <row r="58" spans="1:7" ht="30" customHeight="1">
      <c r="A58" s="6">
        <v>56</v>
      </c>
      <c r="B58" s="6" t="str">
        <f>"28992021070922581764589"</f>
        <v>28992021070922581764589</v>
      </c>
      <c r="C58" s="6" t="s">
        <v>9</v>
      </c>
      <c r="D58" s="6" t="str">
        <f>"华毓芹"</f>
        <v>华毓芹</v>
      </c>
      <c r="E58" s="6" t="str">
        <f>"女"</f>
        <v>女</v>
      </c>
      <c r="F58" s="6" t="str">
        <f>"1991-11-27"</f>
        <v>1991-11-27</v>
      </c>
      <c r="G58" s="6"/>
    </row>
    <row r="59" spans="1:7" ht="30" customHeight="1">
      <c r="A59" s="6">
        <v>57</v>
      </c>
      <c r="B59" s="6" t="str">
        <f>"28992021071014483864630"</f>
        <v>28992021071014483864630</v>
      </c>
      <c r="C59" s="6" t="s">
        <v>9</v>
      </c>
      <c r="D59" s="6" t="str">
        <f>"张聪聪"</f>
        <v>张聪聪</v>
      </c>
      <c r="E59" s="6" t="str">
        <f aca="true" t="shared" si="2" ref="E59:E70">"男"</f>
        <v>男</v>
      </c>
      <c r="F59" s="6" t="str">
        <f>"1992-01-02"</f>
        <v>1992-01-02</v>
      </c>
      <c r="G59" s="6"/>
    </row>
    <row r="60" spans="1:7" ht="30" customHeight="1">
      <c r="A60" s="6">
        <v>58</v>
      </c>
      <c r="B60" s="6" t="str">
        <f>"28992021071109555364656"</f>
        <v>28992021071109555364656</v>
      </c>
      <c r="C60" s="6" t="s">
        <v>9</v>
      </c>
      <c r="D60" s="6" t="str">
        <f>"潘德智"</f>
        <v>潘德智</v>
      </c>
      <c r="E60" s="6" t="str">
        <f t="shared" si="2"/>
        <v>男</v>
      </c>
      <c r="F60" s="6" t="str">
        <f>"1987-10-29"</f>
        <v>1987-10-29</v>
      </c>
      <c r="G60" s="6"/>
    </row>
    <row r="61" spans="1:7" ht="30" customHeight="1">
      <c r="A61" s="6">
        <v>59</v>
      </c>
      <c r="B61" s="6" t="str">
        <f>"28992021071111563564665"</f>
        <v>28992021071111563564665</v>
      </c>
      <c r="C61" s="6" t="s">
        <v>9</v>
      </c>
      <c r="D61" s="6" t="str">
        <f>"李少栋"</f>
        <v>李少栋</v>
      </c>
      <c r="E61" s="6" t="str">
        <f t="shared" si="2"/>
        <v>男</v>
      </c>
      <c r="F61" s="6" t="str">
        <f>"1991-01-01"</f>
        <v>1991-01-01</v>
      </c>
      <c r="G61" s="6"/>
    </row>
    <row r="62" spans="1:7" ht="30" customHeight="1">
      <c r="A62" s="6">
        <v>60</v>
      </c>
      <c r="B62" s="6" t="str">
        <f>"28992021071114462864672"</f>
        <v>28992021071114462864672</v>
      </c>
      <c r="C62" s="6" t="s">
        <v>9</v>
      </c>
      <c r="D62" s="6" t="str">
        <f>"羊光国"</f>
        <v>羊光国</v>
      </c>
      <c r="E62" s="6" t="str">
        <f t="shared" si="2"/>
        <v>男</v>
      </c>
      <c r="F62" s="6" t="str">
        <f>"1988-12-28"</f>
        <v>1988-12-28</v>
      </c>
      <c r="G62" s="6"/>
    </row>
    <row r="63" spans="1:7" ht="30" customHeight="1">
      <c r="A63" s="6">
        <v>61</v>
      </c>
      <c r="B63" s="6" t="str">
        <f>"28992021071119100164686"</f>
        <v>28992021071119100164686</v>
      </c>
      <c r="C63" s="6" t="s">
        <v>9</v>
      </c>
      <c r="D63" s="6" t="str">
        <f>"陈作栋"</f>
        <v>陈作栋</v>
      </c>
      <c r="E63" s="6" t="str">
        <f t="shared" si="2"/>
        <v>男</v>
      </c>
      <c r="F63" s="6" t="str">
        <f>"1992-08-06"</f>
        <v>1992-08-06</v>
      </c>
      <c r="G63" s="6"/>
    </row>
    <row r="64" spans="1:7" ht="30" customHeight="1">
      <c r="A64" s="6">
        <v>62</v>
      </c>
      <c r="B64" s="6" t="str">
        <f>"28992021071210332164717"</f>
        <v>28992021071210332164717</v>
      </c>
      <c r="C64" s="6" t="s">
        <v>9</v>
      </c>
      <c r="D64" s="6" t="str">
        <f>"周逢运"</f>
        <v>周逢运</v>
      </c>
      <c r="E64" s="6" t="str">
        <f t="shared" si="2"/>
        <v>男</v>
      </c>
      <c r="F64" s="6" t="str">
        <f>"1989-01-09"</f>
        <v>1989-01-09</v>
      </c>
      <c r="G64" s="6"/>
    </row>
    <row r="65" spans="1:7" ht="30" customHeight="1">
      <c r="A65" s="6">
        <v>63</v>
      </c>
      <c r="B65" s="6" t="str">
        <f>"28992021071214041164727"</f>
        <v>28992021071214041164727</v>
      </c>
      <c r="C65" s="6" t="s">
        <v>9</v>
      </c>
      <c r="D65" s="6" t="str">
        <f>"符行林"</f>
        <v>符行林</v>
      </c>
      <c r="E65" s="6" t="str">
        <f t="shared" si="2"/>
        <v>男</v>
      </c>
      <c r="F65" s="6" t="str">
        <f>"1986-11-07"</f>
        <v>1986-11-07</v>
      </c>
      <c r="G65" s="6"/>
    </row>
    <row r="66" spans="1:7" ht="30" customHeight="1">
      <c r="A66" s="6">
        <v>64</v>
      </c>
      <c r="B66" s="6" t="str">
        <f>"28992021071217005164737"</f>
        <v>28992021071217005164737</v>
      </c>
      <c r="C66" s="6" t="s">
        <v>9</v>
      </c>
      <c r="D66" s="6" t="str">
        <f>"王辉雄"</f>
        <v>王辉雄</v>
      </c>
      <c r="E66" s="6" t="str">
        <f t="shared" si="2"/>
        <v>男</v>
      </c>
      <c r="F66" s="6" t="str">
        <f>"1989-07-30"</f>
        <v>1989-07-30</v>
      </c>
      <c r="G66" s="6"/>
    </row>
    <row r="67" spans="1:7" ht="30" customHeight="1">
      <c r="A67" s="6">
        <v>65</v>
      </c>
      <c r="B67" s="6" t="str">
        <f>"28992021071219581264750"</f>
        <v>28992021071219581264750</v>
      </c>
      <c r="C67" s="6" t="s">
        <v>9</v>
      </c>
      <c r="D67" s="6" t="str">
        <f>"张天弼"</f>
        <v>张天弼</v>
      </c>
      <c r="E67" s="6" t="str">
        <f t="shared" si="2"/>
        <v>男</v>
      </c>
      <c r="F67" s="6" t="str">
        <f>"1994-02-28"</f>
        <v>1994-02-28</v>
      </c>
      <c r="G67" s="6"/>
    </row>
    <row r="68" spans="1:7" ht="30" customHeight="1">
      <c r="A68" s="6">
        <v>66</v>
      </c>
      <c r="B68" s="6" t="str">
        <f>"28992021070813094364461"</f>
        <v>28992021070813094364461</v>
      </c>
      <c r="C68" s="6" t="s">
        <v>10</v>
      </c>
      <c r="D68" s="6" t="str">
        <f>"李诗志"</f>
        <v>李诗志</v>
      </c>
      <c r="E68" s="6" t="str">
        <f t="shared" si="2"/>
        <v>男</v>
      </c>
      <c r="F68" s="6" t="str">
        <f>"1998-10-15"</f>
        <v>1998-10-15</v>
      </c>
      <c r="G68" s="6"/>
    </row>
    <row r="69" spans="1:7" ht="30" customHeight="1">
      <c r="A69" s="6">
        <v>67</v>
      </c>
      <c r="B69" s="6" t="str">
        <f>"28992021071011361264612"</f>
        <v>28992021071011361264612</v>
      </c>
      <c r="C69" s="6" t="s">
        <v>10</v>
      </c>
      <c r="D69" s="6" t="str">
        <f>"黎海帆"</f>
        <v>黎海帆</v>
      </c>
      <c r="E69" s="6" t="str">
        <f t="shared" si="2"/>
        <v>男</v>
      </c>
      <c r="F69" s="6" t="str">
        <f>"1996-12-13"</f>
        <v>1996-12-13</v>
      </c>
      <c r="G69" s="6"/>
    </row>
    <row r="70" spans="1:7" ht="30" customHeight="1">
      <c r="A70" s="6">
        <v>68</v>
      </c>
      <c r="B70" s="6" t="str">
        <f>"28992021071214024864726"</f>
        <v>28992021071214024864726</v>
      </c>
      <c r="C70" s="6" t="s">
        <v>10</v>
      </c>
      <c r="D70" s="6" t="str">
        <f>"陈礼坤"</f>
        <v>陈礼坤</v>
      </c>
      <c r="E70" s="6" t="str">
        <f t="shared" si="2"/>
        <v>男</v>
      </c>
      <c r="F70" s="6" t="str">
        <f>"1999-01-20"</f>
        <v>1999-01-20</v>
      </c>
      <c r="G70" s="6"/>
    </row>
  </sheetData>
  <sheetProtection/>
  <mergeCells count="1">
    <mergeCell ref="A1:G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南国人力集团</cp:lastModifiedBy>
  <dcterms:created xsi:type="dcterms:W3CDTF">2021-07-13T09:49:21Z</dcterms:created>
  <dcterms:modified xsi:type="dcterms:W3CDTF">2021-07-21T02:42:50Z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6AF24EE2EA514128844FF7A09B5C28C5</vt:lpwstr>
  </property>
  <property fmtid="{D5CDD505-2E9C-101B-9397-08002B2CF9AE}" pid="4" name="KSOProductBuildV">
    <vt:lpwstr>2052-11.1.0.10578</vt:lpwstr>
  </property>
</Properties>
</file>