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ThisWorkbook"/>
  <bookViews>
    <workbookView xWindow="0" yWindow="0" windowWidth="20385" windowHeight="8385" activeTab="0"/>
  </bookViews>
  <sheets>
    <sheet name="Sheet1" sheetId="1" r:id="rId1"/>
  </sheets>
  <definedNames/>
  <calcPr calcId="125725"/>
</workbook>
</file>

<file path=xl/sharedStrings.xml><?xml version="1.0" encoding="utf-8"?>
<sst xmlns="http://schemas.openxmlformats.org/spreadsheetml/2006/main" count="66" uniqueCount="11">
  <si>
    <t>附件1</t>
  </si>
  <si>
    <t>序号</t>
  </si>
  <si>
    <t>报考岗位</t>
  </si>
  <si>
    <t>姓名</t>
  </si>
  <si>
    <t>性别</t>
  </si>
  <si>
    <t>出生年月</t>
  </si>
  <si>
    <t>学历</t>
  </si>
  <si>
    <t>学位</t>
  </si>
  <si>
    <t>0101_三亚市政府法律顾问室法律助理</t>
  </si>
  <si>
    <t>0102_三亚市律师行业党总支党建指导员</t>
  </si>
  <si>
    <t>三亚市司法局2020年公开招聘三亚市政府法律顾问室法律助理
和三亚市律师行业党总支党建指导员资格初审合格人员名单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</si>
</sst>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黑体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">
      <selection activeCell="A2" sqref="A2:G2"/>
    </sheetView>
  </sheetViews>
  <sheetFormatPr defaultColWidth="9.00390625" defaultRowHeight="30" customHeight="1"/>
  <cols>
    <col min="1" max="1" width="9.00390625" style="1" customWidth="1"/>
    <col min="2" max="2" width="35.421875" style="0" customWidth="1"/>
    <col min="4" max="4" width="5.421875" style="0" customWidth="1"/>
    <col min="5" max="5" width="13.140625" style="0" customWidth="1"/>
    <col min="6" max="6" width="7.57421875" style="0" customWidth="1"/>
    <col min="7" max="7" width="7.00390625" style="0" customWidth="1"/>
  </cols>
  <sheetData>
    <row r="1" ht="24" customHeight="1">
      <c r="A1" s="2" t="s">
        <v>0</v>
      </c>
    </row>
    <row r="2" spans="1:7" ht="65.1" customHeight="1">
      <c r="A2" s="12" t="s">
        <v>10</v>
      </c>
      <c r="B2" s="12"/>
      <c r="C2" s="12"/>
      <c r="D2" s="12"/>
      <c r="E2" s="12"/>
      <c r="F2" s="12"/>
      <c r="G2" s="12"/>
    </row>
    <row r="3" spans="1:7" ht="30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ht="30" customHeight="1">
      <c r="A4" s="13" t="s">
        <v>8</v>
      </c>
      <c r="B4" s="14"/>
      <c r="C4" s="14"/>
      <c r="D4" s="14"/>
      <c r="E4" s="14"/>
      <c r="F4" s="14"/>
      <c r="G4" s="15"/>
    </row>
    <row r="5" spans="1:7" ht="30" customHeight="1">
      <c r="A5" s="4">
        <v>1</v>
      </c>
      <c r="B5" s="5" t="s">
        <v>8</v>
      </c>
      <c r="C5" s="5" t="str">
        <f>"刘洋"</f>
        <v>刘洋</v>
      </c>
      <c r="D5" s="5" t="str">
        <f aca="true" t="shared" si="0" ref="D5:D10">"男"</f>
        <v>男</v>
      </c>
      <c r="E5" s="5" t="str">
        <f>"1992-11-06"</f>
        <v>1992-11-06</v>
      </c>
      <c r="F5" s="5" t="str">
        <f aca="true" t="shared" si="1" ref="F5:F31">"本科"</f>
        <v>本科</v>
      </c>
      <c r="G5" s="5" t="str">
        <f aca="true" t="shared" si="2" ref="G5:G31">"学士"</f>
        <v>学士</v>
      </c>
    </row>
    <row r="6" spans="1:7" ht="30" customHeight="1">
      <c r="A6" s="4">
        <v>2</v>
      </c>
      <c r="B6" s="5" t="s">
        <v>8</v>
      </c>
      <c r="C6" s="5" t="str">
        <f>"胡睿喆"</f>
        <v>胡睿喆</v>
      </c>
      <c r="D6" s="5" t="str">
        <f t="shared" si="0"/>
        <v>男</v>
      </c>
      <c r="E6" s="5" t="str">
        <f>"1995-06-11"</f>
        <v>1995-06-11</v>
      </c>
      <c r="F6" s="5" t="str">
        <f t="shared" si="1"/>
        <v>本科</v>
      </c>
      <c r="G6" s="5" t="str">
        <f t="shared" si="2"/>
        <v>学士</v>
      </c>
    </row>
    <row r="7" spans="1:7" ht="30" customHeight="1">
      <c r="A7" s="4">
        <v>3</v>
      </c>
      <c r="B7" s="5" t="s">
        <v>8</v>
      </c>
      <c r="C7" s="5" t="str">
        <f>"王虹"</f>
        <v>王虹</v>
      </c>
      <c r="D7" s="5" t="str">
        <f aca="true" t="shared" si="3" ref="D7:D9">"女"</f>
        <v>女</v>
      </c>
      <c r="E7" s="5" t="str">
        <f>"1993-11-18"</f>
        <v>1993-11-18</v>
      </c>
      <c r="F7" s="5" t="str">
        <f t="shared" si="1"/>
        <v>本科</v>
      </c>
      <c r="G7" s="5" t="str">
        <f t="shared" si="2"/>
        <v>学士</v>
      </c>
    </row>
    <row r="8" spans="1:7" ht="30" customHeight="1">
      <c r="A8" s="4">
        <v>4</v>
      </c>
      <c r="B8" s="5" t="s">
        <v>8</v>
      </c>
      <c r="C8" s="5" t="str">
        <f>"肖俊"</f>
        <v>肖俊</v>
      </c>
      <c r="D8" s="5" t="str">
        <f t="shared" si="3"/>
        <v>女</v>
      </c>
      <c r="E8" s="5" t="str">
        <f>"1988-10-19"</f>
        <v>1988-10-19</v>
      </c>
      <c r="F8" s="5" t="str">
        <f>"研究生"</f>
        <v>研究生</v>
      </c>
      <c r="G8" s="5" t="str">
        <f>"硕士"</f>
        <v>硕士</v>
      </c>
    </row>
    <row r="9" spans="1:7" ht="30" customHeight="1">
      <c r="A9" s="4">
        <v>5</v>
      </c>
      <c r="B9" s="5" t="s">
        <v>8</v>
      </c>
      <c r="C9" s="5" t="str">
        <f>"潘青叶"</f>
        <v>潘青叶</v>
      </c>
      <c r="D9" s="5" t="str">
        <f t="shared" si="3"/>
        <v>女</v>
      </c>
      <c r="E9" s="5" t="str">
        <f>"1995-09-06"</f>
        <v>1995-09-06</v>
      </c>
      <c r="F9" s="5" t="str">
        <f t="shared" si="1"/>
        <v>本科</v>
      </c>
      <c r="G9" s="5" t="str">
        <f t="shared" si="2"/>
        <v>学士</v>
      </c>
    </row>
    <row r="10" spans="1:9" ht="30" customHeight="1">
      <c r="A10" s="4">
        <v>6</v>
      </c>
      <c r="B10" s="5" t="s">
        <v>8</v>
      </c>
      <c r="C10" s="5" t="str">
        <f>"王显康"</f>
        <v>王显康</v>
      </c>
      <c r="D10" s="5" t="str">
        <f t="shared" si="0"/>
        <v>男</v>
      </c>
      <c r="E10" s="5" t="str">
        <f>"1994-10-28"</f>
        <v>1994-10-28</v>
      </c>
      <c r="F10" s="5" t="str">
        <f t="shared" si="1"/>
        <v>本科</v>
      </c>
      <c r="G10" s="5" t="str">
        <f t="shared" si="2"/>
        <v>学士</v>
      </c>
      <c r="I10" s="11"/>
    </row>
    <row r="11" spans="1:7" ht="30" customHeight="1">
      <c r="A11" s="4">
        <v>7</v>
      </c>
      <c r="B11" s="5" t="s">
        <v>8</v>
      </c>
      <c r="C11" s="5" t="str">
        <f>"梁亚敏"</f>
        <v>梁亚敏</v>
      </c>
      <c r="D11" s="5" t="str">
        <f aca="true" t="shared" si="4" ref="D11:D15">"女"</f>
        <v>女</v>
      </c>
      <c r="E11" s="5" t="str">
        <f>"1998-01-06"</f>
        <v>1998-01-06</v>
      </c>
      <c r="F11" s="5" t="str">
        <f t="shared" si="1"/>
        <v>本科</v>
      </c>
      <c r="G11" s="5" t="str">
        <f t="shared" si="2"/>
        <v>学士</v>
      </c>
    </row>
    <row r="12" spans="1:7" ht="30" customHeight="1">
      <c r="A12" s="4">
        <v>8</v>
      </c>
      <c r="B12" s="5" t="s">
        <v>8</v>
      </c>
      <c r="C12" s="5" t="str">
        <f>"罗冰冰"</f>
        <v>罗冰冰</v>
      </c>
      <c r="D12" s="5" t="str">
        <f t="shared" si="4"/>
        <v>女</v>
      </c>
      <c r="E12" s="5" t="str">
        <f>"1991-05-10"</f>
        <v>1991-05-10</v>
      </c>
      <c r="F12" s="5" t="str">
        <f t="shared" si="1"/>
        <v>本科</v>
      </c>
      <c r="G12" s="5" t="str">
        <f t="shared" si="2"/>
        <v>学士</v>
      </c>
    </row>
    <row r="13" spans="1:7" ht="30" customHeight="1">
      <c r="A13" s="4">
        <v>9</v>
      </c>
      <c r="B13" s="5" t="s">
        <v>8</v>
      </c>
      <c r="C13" s="5" t="str">
        <f>"文宠斌"</f>
        <v>文宠斌</v>
      </c>
      <c r="D13" s="5" t="str">
        <f>"男"</f>
        <v>男</v>
      </c>
      <c r="E13" s="5" t="str">
        <f>"1993-07-29"</f>
        <v>1993-07-29</v>
      </c>
      <c r="F13" s="5" t="str">
        <f t="shared" si="1"/>
        <v>本科</v>
      </c>
      <c r="G13" s="5" t="str">
        <f t="shared" si="2"/>
        <v>学士</v>
      </c>
    </row>
    <row r="14" spans="1:7" ht="30" customHeight="1">
      <c r="A14" s="4">
        <v>10</v>
      </c>
      <c r="B14" s="5" t="s">
        <v>8</v>
      </c>
      <c r="C14" s="5" t="str">
        <f>"康丹丹"</f>
        <v>康丹丹</v>
      </c>
      <c r="D14" s="5" t="str">
        <f t="shared" si="4"/>
        <v>女</v>
      </c>
      <c r="E14" s="5" t="str">
        <f>"1995-09-30"</f>
        <v>1995-09-30</v>
      </c>
      <c r="F14" s="5" t="str">
        <f t="shared" si="1"/>
        <v>本科</v>
      </c>
      <c r="G14" s="5" t="str">
        <f t="shared" si="2"/>
        <v>学士</v>
      </c>
    </row>
    <row r="15" spans="1:7" ht="30" customHeight="1">
      <c r="A15" s="4">
        <v>11</v>
      </c>
      <c r="B15" s="5" t="s">
        <v>8</v>
      </c>
      <c r="C15" s="5" t="str">
        <f>"邢啸林"</f>
        <v>邢啸林</v>
      </c>
      <c r="D15" s="5" t="str">
        <f t="shared" si="4"/>
        <v>女</v>
      </c>
      <c r="E15" s="5" t="str">
        <f>"1998-10-07"</f>
        <v>1998-10-07</v>
      </c>
      <c r="F15" s="5" t="str">
        <f t="shared" si="1"/>
        <v>本科</v>
      </c>
      <c r="G15" s="5" t="str">
        <f t="shared" si="2"/>
        <v>学士</v>
      </c>
    </row>
    <row r="16" spans="1:7" ht="30" customHeight="1">
      <c r="A16" s="4">
        <v>12</v>
      </c>
      <c r="B16" s="5" t="s">
        <v>8</v>
      </c>
      <c r="C16" s="5" t="str">
        <f>"黄刚"</f>
        <v>黄刚</v>
      </c>
      <c r="D16" s="5" t="str">
        <f>"男"</f>
        <v>男</v>
      </c>
      <c r="E16" s="5" t="str">
        <f>"1997-01-16"</f>
        <v>1997-01-16</v>
      </c>
      <c r="F16" s="5" t="str">
        <f t="shared" si="1"/>
        <v>本科</v>
      </c>
      <c r="G16" s="5" t="str">
        <f t="shared" si="2"/>
        <v>学士</v>
      </c>
    </row>
    <row r="17" spans="1:7" ht="30" customHeight="1">
      <c r="A17" s="4">
        <v>13</v>
      </c>
      <c r="B17" s="5" t="s">
        <v>8</v>
      </c>
      <c r="C17" s="5" t="str">
        <f>"邓小夏"</f>
        <v>邓小夏</v>
      </c>
      <c r="D17" s="5" t="str">
        <f aca="true" t="shared" si="5" ref="D17:D25">"女"</f>
        <v>女</v>
      </c>
      <c r="E17" s="5" t="str">
        <f>"1996-10-21"</f>
        <v>1996-10-21</v>
      </c>
      <c r="F17" s="5" t="str">
        <f t="shared" si="1"/>
        <v>本科</v>
      </c>
      <c r="G17" s="5" t="str">
        <f t="shared" si="2"/>
        <v>学士</v>
      </c>
    </row>
    <row r="18" spans="1:7" ht="30" customHeight="1">
      <c r="A18" s="4">
        <v>14</v>
      </c>
      <c r="B18" s="5" t="s">
        <v>8</v>
      </c>
      <c r="C18" s="5" t="str">
        <f>"张翠玲"</f>
        <v>张翠玲</v>
      </c>
      <c r="D18" s="5" t="str">
        <f t="shared" si="5"/>
        <v>女</v>
      </c>
      <c r="E18" s="5" t="str">
        <f>"1995-11-02"</f>
        <v>1995-11-02</v>
      </c>
      <c r="F18" s="5" t="str">
        <f t="shared" si="1"/>
        <v>本科</v>
      </c>
      <c r="G18" s="5" t="str">
        <f t="shared" si="2"/>
        <v>学士</v>
      </c>
    </row>
    <row r="19" spans="1:7" ht="30" customHeight="1">
      <c r="A19" s="4">
        <v>15</v>
      </c>
      <c r="B19" s="5" t="s">
        <v>8</v>
      </c>
      <c r="C19" s="5" t="str">
        <f>"庞鸿康"</f>
        <v>庞鸿康</v>
      </c>
      <c r="D19" s="5" t="str">
        <f>"男"</f>
        <v>男</v>
      </c>
      <c r="E19" s="5" t="str">
        <f>"1995-09-21"</f>
        <v>1995-09-21</v>
      </c>
      <c r="F19" s="5" t="str">
        <f t="shared" si="1"/>
        <v>本科</v>
      </c>
      <c r="G19" s="5" t="str">
        <f t="shared" si="2"/>
        <v>学士</v>
      </c>
    </row>
    <row r="20" spans="1:7" ht="30" customHeight="1">
      <c r="A20" s="4">
        <v>16</v>
      </c>
      <c r="B20" s="5" t="s">
        <v>8</v>
      </c>
      <c r="C20" s="5" t="str">
        <f>"梁淑勤"</f>
        <v>梁淑勤</v>
      </c>
      <c r="D20" s="5" t="str">
        <f t="shared" si="5"/>
        <v>女</v>
      </c>
      <c r="E20" s="5" t="str">
        <f>"1997-12-07"</f>
        <v>1997-12-07</v>
      </c>
      <c r="F20" s="5" t="str">
        <f t="shared" si="1"/>
        <v>本科</v>
      </c>
      <c r="G20" s="5" t="str">
        <f t="shared" si="2"/>
        <v>学士</v>
      </c>
    </row>
    <row r="21" spans="1:7" ht="30" customHeight="1">
      <c r="A21" s="4">
        <v>17</v>
      </c>
      <c r="B21" s="5" t="s">
        <v>8</v>
      </c>
      <c r="C21" s="5" t="str">
        <f>"蓝英霞"</f>
        <v>蓝英霞</v>
      </c>
      <c r="D21" s="5" t="str">
        <f t="shared" si="5"/>
        <v>女</v>
      </c>
      <c r="E21" s="5" t="str">
        <f>"1996-08-05"</f>
        <v>1996-08-05</v>
      </c>
      <c r="F21" s="5" t="str">
        <f t="shared" si="1"/>
        <v>本科</v>
      </c>
      <c r="G21" s="5" t="str">
        <f t="shared" si="2"/>
        <v>学士</v>
      </c>
    </row>
    <row r="22" spans="1:7" ht="30" customHeight="1">
      <c r="A22" s="4">
        <v>18</v>
      </c>
      <c r="B22" s="5" t="s">
        <v>8</v>
      </c>
      <c r="C22" s="5" t="str">
        <f>"贺庆"</f>
        <v>贺庆</v>
      </c>
      <c r="D22" s="5" t="str">
        <f t="shared" si="5"/>
        <v>女</v>
      </c>
      <c r="E22" s="5" t="str">
        <f>"1997-05-20"</f>
        <v>1997-05-20</v>
      </c>
      <c r="F22" s="5" t="str">
        <f t="shared" si="1"/>
        <v>本科</v>
      </c>
      <c r="G22" s="5" t="str">
        <f t="shared" si="2"/>
        <v>学士</v>
      </c>
    </row>
    <row r="23" spans="1:7" ht="30" customHeight="1">
      <c r="A23" s="4">
        <v>19</v>
      </c>
      <c r="B23" s="5" t="s">
        <v>8</v>
      </c>
      <c r="C23" s="5" t="str">
        <f>"吉聪羽"</f>
        <v>吉聪羽</v>
      </c>
      <c r="D23" s="5" t="str">
        <f t="shared" si="5"/>
        <v>女</v>
      </c>
      <c r="E23" s="5" t="str">
        <f>"1996-10-05"</f>
        <v>1996-10-05</v>
      </c>
      <c r="F23" s="5" t="str">
        <f t="shared" si="1"/>
        <v>本科</v>
      </c>
      <c r="G23" s="5" t="str">
        <f t="shared" si="2"/>
        <v>学士</v>
      </c>
    </row>
    <row r="24" spans="1:7" ht="30" customHeight="1">
      <c r="A24" s="4">
        <v>20</v>
      </c>
      <c r="B24" s="5" t="s">
        <v>8</v>
      </c>
      <c r="C24" s="5" t="str">
        <f>"容敏"</f>
        <v>容敏</v>
      </c>
      <c r="D24" s="5" t="str">
        <f t="shared" si="5"/>
        <v>女</v>
      </c>
      <c r="E24" s="5" t="str">
        <f>"1998.04"</f>
        <v>1998.04</v>
      </c>
      <c r="F24" s="5" t="str">
        <f t="shared" si="1"/>
        <v>本科</v>
      </c>
      <c r="G24" s="5" t="str">
        <f t="shared" si="2"/>
        <v>学士</v>
      </c>
    </row>
    <row r="25" spans="1:7" ht="30" customHeight="1">
      <c r="A25" s="4">
        <v>21</v>
      </c>
      <c r="B25" s="5" t="s">
        <v>8</v>
      </c>
      <c r="C25" s="5" t="str">
        <f>"陈小蓓"</f>
        <v>陈小蓓</v>
      </c>
      <c r="D25" s="5" t="str">
        <f t="shared" si="5"/>
        <v>女</v>
      </c>
      <c r="E25" s="5" t="str">
        <f>"1991-01-08"</f>
        <v>1991-01-08</v>
      </c>
      <c r="F25" s="5" t="str">
        <f t="shared" si="1"/>
        <v>本科</v>
      </c>
      <c r="G25" s="5" t="str">
        <f t="shared" si="2"/>
        <v>学士</v>
      </c>
    </row>
    <row r="26" spans="1:7" ht="30" customHeight="1">
      <c r="A26" s="4">
        <v>22</v>
      </c>
      <c r="B26" s="5" t="s">
        <v>8</v>
      </c>
      <c r="C26" s="5" t="str">
        <f>"刘嘉"</f>
        <v>刘嘉</v>
      </c>
      <c r="D26" s="5" t="str">
        <f aca="true" t="shared" si="6" ref="D26:D30">"男"</f>
        <v>男</v>
      </c>
      <c r="E26" s="5" t="str">
        <f>"1998-04-10"</f>
        <v>1998-04-10</v>
      </c>
      <c r="F26" s="5" t="str">
        <f t="shared" si="1"/>
        <v>本科</v>
      </c>
      <c r="G26" s="5" t="str">
        <f t="shared" si="2"/>
        <v>学士</v>
      </c>
    </row>
    <row r="27" spans="1:7" ht="30" customHeight="1">
      <c r="A27" s="4">
        <v>23</v>
      </c>
      <c r="B27" s="5" t="s">
        <v>8</v>
      </c>
      <c r="C27" s="5" t="str">
        <f>"林淑怡"</f>
        <v>林淑怡</v>
      </c>
      <c r="D27" s="5" t="str">
        <f aca="true" t="shared" si="7" ref="D27:D33">"女"</f>
        <v>女</v>
      </c>
      <c r="E27" s="5" t="str">
        <f>"1997-04-30"</f>
        <v>1997-04-30</v>
      </c>
      <c r="F27" s="5" t="str">
        <f t="shared" si="1"/>
        <v>本科</v>
      </c>
      <c r="G27" s="5" t="str">
        <f t="shared" si="2"/>
        <v>学士</v>
      </c>
    </row>
    <row r="28" spans="1:7" ht="30" customHeight="1">
      <c r="A28" s="4">
        <v>24</v>
      </c>
      <c r="B28" s="5" t="s">
        <v>8</v>
      </c>
      <c r="C28" s="5" t="str">
        <f>"王康锭"</f>
        <v>王康锭</v>
      </c>
      <c r="D28" s="5" t="str">
        <f t="shared" si="6"/>
        <v>男</v>
      </c>
      <c r="E28" s="5" t="str">
        <f>"1997-03-02"</f>
        <v>1997-03-02</v>
      </c>
      <c r="F28" s="5" t="str">
        <f t="shared" si="1"/>
        <v>本科</v>
      </c>
      <c r="G28" s="5" t="str">
        <f t="shared" si="2"/>
        <v>学士</v>
      </c>
    </row>
    <row r="29" spans="1:7" ht="30" customHeight="1">
      <c r="A29" s="4">
        <v>25</v>
      </c>
      <c r="B29" s="5" t="s">
        <v>8</v>
      </c>
      <c r="C29" s="5" t="str">
        <f>"朱鹤"</f>
        <v>朱鹤</v>
      </c>
      <c r="D29" s="5" t="str">
        <f t="shared" si="7"/>
        <v>女</v>
      </c>
      <c r="E29" s="5" t="str">
        <f>"1990-12-05"</f>
        <v>1990-12-05</v>
      </c>
      <c r="F29" s="5" t="str">
        <f t="shared" si="1"/>
        <v>本科</v>
      </c>
      <c r="G29" s="5" t="str">
        <f t="shared" si="2"/>
        <v>学士</v>
      </c>
    </row>
    <row r="30" spans="1:7" ht="30" customHeight="1">
      <c r="A30" s="4">
        <v>26</v>
      </c>
      <c r="B30" s="5" t="s">
        <v>8</v>
      </c>
      <c r="C30" s="5" t="str">
        <f>"王堂界"</f>
        <v>王堂界</v>
      </c>
      <c r="D30" s="5" t="str">
        <f t="shared" si="6"/>
        <v>男</v>
      </c>
      <c r="E30" s="5" t="str">
        <f>"1994-08-02"</f>
        <v>1994-08-02</v>
      </c>
      <c r="F30" s="5" t="str">
        <f t="shared" si="1"/>
        <v>本科</v>
      </c>
      <c r="G30" s="5" t="str">
        <f t="shared" si="2"/>
        <v>学士</v>
      </c>
    </row>
    <row r="31" spans="1:7" ht="30" customHeight="1">
      <c r="A31" s="4">
        <v>27</v>
      </c>
      <c r="B31" s="5" t="s">
        <v>8</v>
      </c>
      <c r="C31" s="5" t="str">
        <f>"谭鼎媚"</f>
        <v>谭鼎媚</v>
      </c>
      <c r="D31" s="5" t="str">
        <f t="shared" si="7"/>
        <v>女</v>
      </c>
      <c r="E31" s="5" t="str">
        <f>"1998-08-20"</f>
        <v>1998-08-20</v>
      </c>
      <c r="F31" s="5" t="str">
        <f t="shared" si="1"/>
        <v>本科</v>
      </c>
      <c r="G31" s="5" t="str">
        <f t="shared" si="2"/>
        <v>学士</v>
      </c>
    </row>
    <row r="32" spans="1:7" ht="30" customHeight="1">
      <c r="A32" s="4">
        <v>28</v>
      </c>
      <c r="B32" s="5" t="s">
        <v>8</v>
      </c>
      <c r="C32" s="5" t="str">
        <f>"刘虹叶"</f>
        <v>刘虹叶</v>
      </c>
      <c r="D32" s="5" t="str">
        <f t="shared" si="7"/>
        <v>女</v>
      </c>
      <c r="E32" s="5" t="str">
        <f>"1996-02-12"</f>
        <v>1996-02-12</v>
      </c>
      <c r="F32" s="5" t="str">
        <f>"研究生"</f>
        <v>研究生</v>
      </c>
      <c r="G32" s="5" t="str">
        <f>"硕士"</f>
        <v>硕士</v>
      </c>
    </row>
    <row r="33" spans="1:7" ht="30" customHeight="1">
      <c r="A33" s="4">
        <v>29</v>
      </c>
      <c r="B33" s="5" t="s">
        <v>8</v>
      </c>
      <c r="C33" s="5" t="str">
        <f>"符万宇"</f>
        <v>符万宇</v>
      </c>
      <c r="D33" s="5" t="str">
        <f t="shared" si="7"/>
        <v>女</v>
      </c>
      <c r="E33" s="5" t="str">
        <f>"1997-06-10"</f>
        <v>1997-06-10</v>
      </c>
      <c r="F33" s="5" t="str">
        <f aca="true" t="shared" si="8" ref="F33:F45">"本科"</f>
        <v>本科</v>
      </c>
      <c r="G33" s="5" t="str">
        <f aca="true" t="shared" si="9" ref="G33:G38">"学士"</f>
        <v>学士</v>
      </c>
    </row>
    <row r="34" spans="1:7" ht="30" customHeight="1">
      <c r="A34" s="4">
        <v>30</v>
      </c>
      <c r="B34" s="5" t="s">
        <v>8</v>
      </c>
      <c r="C34" s="5" t="str">
        <f>"叶荣锦"</f>
        <v>叶荣锦</v>
      </c>
      <c r="D34" s="5" t="str">
        <f>"男"</f>
        <v>男</v>
      </c>
      <c r="E34" s="5" t="str">
        <f>"1993-05-25"</f>
        <v>1993-05-25</v>
      </c>
      <c r="F34" s="5" t="str">
        <f t="shared" si="8"/>
        <v>本科</v>
      </c>
      <c r="G34" s="5" t="str">
        <f t="shared" si="9"/>
        <v>学士</v>
      </c>
    </row>
    <row r="35" spans="1:7" ht="30" customHeight="1">
      <c r="A35" s="4">
        <v>31</v>
      </c>
      <c r="B35" s="5" t="s">
        <v>8</v>
      </c>
      <c r="C35" s="5" t="str">
        <f>"翁莉丽"</f>
        <v>翁莉丽</v>
      </c>
      <c r="D35" s="5" t="str">
        <f aca="true" t="shared" si="10" ref="D35:D39">"女"</f>
        <v>女</v>
      </c>
      <c r="E35" s="5" t="str">
        <f>"1997-10-26"</f>
        <v>1997-10-26</v>
      </c>
      <c r="F35" s="5" t="str">
        <f t="shared" si="8"/>
        <v>本科</v>
      </c>
      <c r="G35" s="5" t="str">
        <f t="shared" si="9"/>
        <v>学士</v>
      </c>
    </row>
    <row r="36" spans="1:7" ht="30" customHeight="1">
      <c r="A36" s="4">
        <v>32</v>
      </c>
      <c r="B36" s="5" t="s">
        <v>8</v>
      </c>
      <c r="C36" s="5" t="str">
        <f>"邢丽莹"</f>
        <v>邢丽莹</v>
      </c>
      <c r="D36" s="5" t="str">
        <f t="shared" si="10"/>
        <v>女</v>
      </c>
      <c r="E36" s="5" t="str">
        <f>"1997-07-17"</f>
        <v>1997-07-17</v>
      </c>
      <c r="F36" s="5" t="str">
        <f t="shared" si="8"/>
        <v>本科</v>
      </c>
      <c r="G36" s="5" t="str">
        <f t="shared" si="9"/>
        <v>学士</v>
      </c>
    </row>
    <row r="37" spans="1:7" ht="30" customHeight="1">
      <c r="A37" s="4">
        <v>33</v>
      </c>
      <c r="B37" s="5" t="s">
        <v>8</v>
      </c>
      <c r="C37" s="5" t="str">
        <f>"李月妮"</f>
        <v>李月妮</v>
      </c>
      <c r="D37" s="5" t="str">
        <f t="shared" si="10"/>
        <v>女</v>
      </c>
      <c r="E37" s="5" t="str">
        <f>"1994-05-21"</f>
        <v>1994-05-21</v>
      </c>
      <c r="F37" s="5" t="str">
        <f t="shared" si="8"/>
        <v>本科</v>
      </c>
      <c r="G37" s="5" t="str">
        <f t="shared" si="9"/>
        <v>学士</v>
      </c>
    </row>
    <row r="38" spans="1:7" ht="30" customHeight="1">
      <c r="A38" s="4">
        <v>34</v>
      </c>
      <c r="B38" s="5" t="s">
        <v>8</v>
      </c>
      <c r="C38" s="5" t="str">
        <f>"许月花"</f>
        <v>许月花</v>
      </c>
      <c r="D38" s="5" t="str">
        <f t="shared" si="10"/>
        <v>女</v>
      </c>
      <c r="E38" s="5" t="str">
        <f>"1996-07-23"</f>
        <v>1996-07-23</v>
      </c>
      <c r="F38" s="5" t="str">
        <f t="shared" si="8"/>
        <v>本科</v>
      </c>
      <c r="G38" s="5" t="str">
        <f t="shared" si="9"/>
        <v>学士</v>
      </c>
    </row>
    <row r="39" spans="1:7" ht="30" customHeight="1">
      <c r="A39" s="4">
        <v>35</v>
      </c>
      <c r="B39" s="5" t="s">
        <v>8</v>
      </c>
      <c r="C39" s="5" t="str">
        <f>"吴培欣"</f>
        <v>吴培欣</v>
      </c>
      <c r="D39" s="5" t="str">
        <f t="shared" si="10"/>
        <v>女</v>
      </c>
      <c r="E39" s="5" t="str">
        <f>"1993-05-15"</f>
        <v>1993-05-15</v>
      </c>
      <c r="F39" s="5" t="str">
        <f t="shared" si="8"/>
        <v>本科</v>
      </c>
      <c r="G39" s="5" t="str">
        <f>"无"</f>
        <v>无</v>
      </c>
    </row>
    <row r="40" spans="1:7" ht="30" customHeight="1">
      <c r="A40" s="4">
        <v>36</v>
      </c>
      <c r="B40" s="5" t="s">
        <v>8</v>
      </c>
      <c r="C40" s="5" t="str">
        <f>"陈伟泽"</f>
        <v>陈伟泽</v>
      </c>
      <c r="D40" s="5" t="str">
        <f>"男"</f>
        <v>男</v>
      </c>
      <c r="E40" s="5" t="str">
        <f>"1998-05-28"</f>
        <v>1998-05-28</v>
      </c>
      <c r="F40" s="5" t="str">
        <f t="shared" si="8"/>
        <v>本科</v>
      </c>
      <c r="G40" s="5" t="str">
        <f aca="true" t="shared" si="11" ref="G40:G45">"学士"</f>
        <v>学士</v>
      </c>
    </row>
    <row r="41" spans="1:7" ht="30" customHeight="1">
      <c r="A41" s="4">
        <v>37</v>
      </c>
      <c r="B41" s="5" t="s">
        <v>8</v>
      </c>
      <c r="C41" s="5" t="str">
        <f>"李松竹"</f>
        <v>李松竹</v>
      </c>
      <c r="D41" s="5" t="str">
        <f aca="true" t="shared" si="12" ref="D41:D45">"女"</f>
        <v>女</v>
      </c>
      <c r="E41" s="5" t="str">
        <f>"1994-10-19"</f>
        <v>1994-10-19</v>
      </c>
      <c r="F41" s="5" t="str">
        <f t="shared" si="8"/>
        <v>本科</v>
      </c>
      <c r="G41" s="5" t="str">
        <f t="shared" si="11"/>
        <v>学士</v>
      </c>
    </row>
    <row r="42" spans="1:7" ht="30" customHeight="1">
      <c r="A42" s="4">
        <v>38</v>
      </c>
      <c r="B42" s="5" t="s">
        <v>8</v>
      </c>
      <c r="C42" s="5" t="str">
        <f>"田家华"</f>
        <v>田家华</v>
      </c>
      <c r="D42" s="5" t="str">
        <f t="shared" si="12"/>
        <v>女</v>
      </c>
      <c r="E42" s="5" t="str">
        <f>"1994-10-17"</f>
        <v>1994-10-17</v>
      </c>
      <c r="F42" s="5" t="str">
        <f t="shared" si="8"/>
        <v>本科</v>
      </c>
      <c r="G42" s="5" t="str">
        <f t="shared" si="11"/>
        <v>学士</v>
      </c>
    </row>
    <row r="43" spans="1:7" ht="30" customHeight="1">
      <c r="A43" s="4">
        <v>39</v>
      </c>
      <c r="B43" s="5" t="s">
        <v>8</v>
      </c>
      <c r="C43" s="5" t="str">
        <f>"云霄"</f>
        <v>云霄</v>
      </c>
      <c r="D43" s="5" t="str">
        <f t="shared" si="12"/>
        <v>女</v>
      </c>
      <c r="E43" s="5" t="str">
        <f>"1997-11-03"</f>
        <v>1997-11-03</v>
      </c>
      <c r="F43" s="5" t="str">
        <f t="shared" si="8"/>
        <v>本科</v>
      </c>
      <c r="G43" s="5" t="str">
        <f t="shared" si="11"/>
        <v>学士</v>
      </c>
    </row>
    <row r="44" spans="1:7" ht="30" customHeight="1">
      <c r="A44" s="4">
        <v>40</v>
      </c>
      <c r="B44" s="5" t="s">
        <v>8</v>
      </c>
      <c r="C44" s="5" t="str">
        <f>"文喜"</f>
        <v>文喜</v>
      </c>
      <c r="D44" s="5" t="str">
        <f t="shared" si="12"/>
        <v>女</v>
      </c>
      <c r="E44" s="5" t="str">
        <f>"1998-02-15"</f>
        <v>1998-02-15</v>
      </c>
      <c r="F44" s="5" t="str">
        <f t="shared" si="8"/>
        <v>本科</v>
      </c>
      <c r="G44" s="5" t="str">
        <f t="shared" si="11"/>
        <v>学士</v>
      </c>
    </row>
    <row r="45" spans="1:7" ht="30" customHeight="1">
      <c r="A45" s="4">
        <v>41</v>
      </c>
      <c r="B45" s="5" t="s">
        <v>8</v>
      </c>
      <c r="C45" s="5" t="str">
        <f>"陈壮兰"</f>
        <v>陈壮兰</v>
      </c>
      <c r="D45" s="5" t="str">
        <f t="shared" si="12"/>
        <v>女</v>
      </c>
      <c r="E45" s="5" t="str">
        <f>"1996-07-28"</f>
        <v>1996-07-28</v>
      </c>
      <c r="F45" s="5" t="str">
        <f t="shared" si="8"/>
        <v>本科</v>
      </c>
      <c r="G45" s="5" t="str">
        <f t="shared" si="11"/>
        <v>学士</v>
      </c>
    </row>
    <row r="46" spans="1:7" ht="30" customHeight="1">
      <c r="A46" s="16" t="s">
        <v>9</v>
      </c>
      <c r="B46" s="17"/>
      <c r="C46" s="17"/>
      <c r="D46" s="17"/>
      <c r="E46" s="17"/>
      <c r="F46" s="17"/>
      <c r="G46" s="18"/>
    </row>
    <row r="47" spans="1:7" ht="30" customHeight="1">
      <c r="A47" s="4">
        <v>42</v>
      </c>
      <c r="B47" s="5" t="s">
        <v>9</v>
      </c>
      <c r="C47" s="5" t="str">
        <f>"关宇飞"</f>
        <v>关宇飞</v>
      </c>
      <c r="D47" s="5" t="str">
        <f aca="true" t="shared" si="13" ref="D47:D52">"男"</f>
        <v>男</v>
      </c>
      <c r="E47" s="5" t="str">
        <f>"1992-11-17"</f>
        <v>1992-11-17</v>
      </c>
      <c r="F47" s="5" t="str">
        <f>"本科"</f>
        <v>本科</v>
      </c>
      <c r="G47" s="5" t="str">
        <f>"学士"</f>
        <v>学士</v>
      </c>
    </row>
    <row r="48" spans="1:7" ht="30" customHeight="1">
      <c r="A48" s="4">
        <v>43</v>
      </c>
      <c r="B48" s="5" t="s">
        <v>9</v>
      </c>
      <c r="C48" s="5" t="str">
        <f>"王钰婷"</f>
        <v>王钰婷</v>
      </c>
      <c r="D48" s="5" t="str">
        <f aca="true" t="shared" si="14" ref="D48:D51">"女"</f>
        <v>女</v>
      </c>
      <c r="E48" s="5" t="str">
        <f>"1997-05-04"</f>
        <v>1997-05-04</v>
      </c>
      <c r="F48" s="5" t="str">
        <f>"本科"</f>
        <v>本科</v>
      </c>
      <c r="G48" s="5" t="str">
        <f>"学士"</f>
        <v>学士</v>
      </c>
    </row>
    <row r="49" spans="1:7" ht="30" customHeight="1">
      <c r="A49" s="4">
        <v>44</v>
      </c>
      <c r="B49" s="5" t="s">
        <v>9</v>
      </c>
      <c r="C49" s="5" t="str">
        <f>"王谋薇"</f>
        <v>王谋薇</v>
      </c>
      <c r="D49" s="5" t="str">
        <f t="shared" si="14"/>
        <v>女</v>
      </c>
      <c r="E49" s="5" t="str">
        <f>"1994-12-15"</f>
        <v>1994-12-15</v>
      </c>
      <c r="F49" s="5" t="str">
        <f>"研究生"</f>
        <v>研究生</v>
      </c>
      <c r="G49" s="5" t="str">
        <f>"硕士"</f>
        <v>硕士</v>
      </c>
    </row>
    <row r="50" spans="1:7" ht="30" customHeight="1">
      <c r="A50" s="4">
        <v>45</v>
      </c>
      <c r="B50" s="5" t="s">
        <v>9</v>
      </c>
      <c r="C50" s="5" t="str">
        <f>"文斌"</f>
        <v>文斌</v>
      </c>
      <c r="D50" s="5" t="str">
        <f t="shared" si="13"/>
        <v>男</v>
      </c>
      <c r="E50" s="5" t="str">
        <f>"1988-07-20"</f>
        <v>1988-07-20</v>
      </c>
      <c r="F50" s="5" t="str">
        <f aca="true" t="shared" si="15" ref="F50:F56">"本科"</f>
        <v>本科</v>
      </c>
      <c r="G50" s="5" t="str">
        <f aca="true" t="shared" si="16" ref="G50:G56">"学士"</f>
        <v>学士</v>
      </c>
    </row>
    <row r="51" spans="1:7" ht="30" customHeight="1">
      <c r="A51" s="4">
        <v>46</v>
      </c>
      <c r="B51" s="5" t="s">
        <v>9</v>
      </c>
      <c r="C51" s="5" t="str">
        <f>"徐丽"</f>
        <v>徐丽</v>
      </c>
      <c r="D51" s="5" t="str">
        <f t="shared" si="14"/>
        <v>女</v>
      </c>
      <c r="E51" s="5" t="str">
        <f>"1992-09-16"</f>
        <v>1992-09-16</v>
      </c>
      <c r="F51" s="5" t="str">
        <f t="shared" si="15"/>
        <v>本科</v>
      </c>
      <c r="G51" s="5" t="str">
        <f t="shared" si="16"/>
        <v>学士</v>
      </c>
    </row>
    <row r="52" spans="1:7" ht="30" customHeight="1">
      <c r="A52" s="4">
        <v>47</v>
      </c>
      <c r="B52" s="5" t="s">
        <v>9</v>
      </c>
      <c r="C52" s="5" t="str">
        <f>"彭昌海"</f>
        <v>彭昌海</v>
      </c>
      <c r="D52" s="5" t="str">
        <f t="shared" si="13"/>
        <v>男</v>
      </c>
      <c r="E52" s="5" t="str">
        <f>"1997-02-22"</f>
        <v>1997-02-22</v>
      </c>
      <c r="F52" s="5" t="str">
        <f t="shared" si="15"/>
        <v>本科</v>
      </c>
      <c r="G52" s="5" t="str">
        <f t="shared" si="16"/>
        <v>学士</v>
      </c>
    </row>
    <row r="53" spans="1:7" ht="30" customHeight="1">
      <c r="A53" s="4">
        <v>48</v>
      </c>
      <c r="B53" s="5" t="s">
        <v>9</v>
      </c>
      <c r="C53" s="5" t="str">
        <f>"黎莫烂"</f>
        <v>黎莫烂</v>
      </c>
      <c r="D53" s="5" t="str">
        <f aca="true" t="shared" si="17" ref="D53:D57">"女"</f>
        <v>女</v>
      </c>
      <c r="E53" s="5" t="str">
        <f>"1992-05-17"</f>
        <v>1992-05-17</v>
      </c>
      <c r="F53" s="5" t="str">
        <f t="shared" si="15"/>
        <v>本科</v>
      </c>
      <c r="G53" s="5" t="str">
        <f t="shared" si="16"/>
        <v>学士</v>
      </c>
    </row>
    <row r="54" spans="1:7" ht="30" customHeight="1">
      <c r="A54" s="4">
        <v>49</v>
      </c>
      <c r="B54" s="5" t="s">
        <v>9</v>
      </c>
      <c r="C54" s="5" t="str">
        <f>"赵学伟"</f>
        <v>赵学伟</v>
      </c>
      <c r="D54" s="5" t="str">
        <f aca="true" t="shared" si="18" ref="D54:D60">"男"</f>
        <v>男</v>
      </c>
      <c r="E54" s="5" t="str">
        <f>"1994-03-17"</f>
        <v>1994-03-17</v>
      </c>
      <c r="F54" s="5" t="str">
        <f t="shared" si="15"/>
        <v>本科</v>
      </c>
      <c r="G54" s="5" t="str">
        <f t="shared" si="16"/>
        <v>学士</v>
      </c>
    </row>
    <row r="55" spans="1:7" ht="30" customHeight="1">
      <c r="A55" s="4">
        <v>50</v>
      </c>
      <c r="B55" s="5" t="s">
        <v>9</v>
      </c>
      <c r="C55" s="5" t="str">
        <f>"符汪辉"</f>
        <v>符汪辉</v>
      </c>
      <c r="D55" s="5" t="str">
        <f t="shared" si="18"/>
        <v>男</v>
      </c>
      <c r="E55" s="5" t="str">
        <f>"1995-08-02"</f>
        <v>1995-08-02</v>
      </c>
      <c r="F55" s="5" t="str">
        <f t="shared" si="15"/>
        <v>本科</v>
      </c>
      <c r="G55" s="5" t="str">
        <f t="shared" si="16"/>
        <v>学士</v>
      </c>
    </row>
    <row r="56" spans="1:7" ht="30" customHeight="1">
      <c r="A56" s="4">
        <v>51</v>
      </c>
      <c r="B56" s="5" t="s">
        <v>9</v>
      </c>
      <c r="C56" s="5" t="str">
        <f>"梁颖"</f>
        <v>梁颖</v>
      </c>
      <c r="D56" s="5" t="str">
        <f t="shared" si="17"/>
        <v>女</v>
      </c>
      <c r="E56" s="5" t="str">
        <f>"1991-06-08"</f>
        <v>1991-06-08</v>
      </c>
      <c r="F56" s="5" t="str">
        <f t="shared" si="15"/>
        <v>本科</v>
      </c>
      <c r="G56" s="5" t="str">
        <f t="shared" si="16"/>
        <v>学士</v>
      </c>
    </row>
    <row r="57" spans="1:7" ht="30" customHeight="1">
      <c r="A57" s="4">
        <v>52</v>
      </c>
      <c r="B57" s="5" t="s">
        <v>9</v>
      </c>
      <c r="C57" s="5" t="str">
        <f>"李皜真"</f>
        <v>李皜真</v>
      </c>
      <c r="D57" s="5" t="str">
        <f t="shared" si="17"/>
        <v>女</v>
      </c>
      <c r="E57" s="5" t="str">
        <f>"1995-01-20"</f>
        <v>1995-01-20</v>
      </c>
      <c r="F57" s="5" t="str">
        <f>"研究生"</f>
        <v>研究生</v>
      </c>
      <c r="G57" s="5" t="str">
        <f>"硕士"</f>
        <v>硕士</v>
      </c>
    </row>
    <row r="58" spans="1:7" ht="30" customHeight="1">
      <c r="A58" s="4">
        <v>53</v>
      </c>
      <c r="B58" s="6" t="s">
        <v>9</v>
      </c>
      <c r="C58" s="6" t="str">
        <f>"何啸"</f>
        <v>何啸</v>
      </c>
      <c r="D58" s="6" t="str">
        <f t="shared" si="18"/>
        <v>男</v>
      </c>
      <c r="E58" s="6" t="str">
        <f>"1992-04-29"</f>
        <v>1992-04-29</v>
      </c>
      <c r="F58" s="5" t="str">
        <f aca="true" t="shared" si="19" ref="F58:F60">"本科"</f>
        <v>本科</v>
      </c>
      <c r="G58" s="5" t="str">
        <f aca="true" t="shared" si="20" ref="G58:G60">"学士"</f>
        <v>学士</v>
      </c>
    </row>
    <row r="59" spans="1:7" ht="30" customHeight="1">
      <c r="A59" s="4">
        <v>54</v>
      </c>
      <c r="B59" s="5" t="s">
        <v>9</v>
      </c>
      <c r="C59" s="5" t="str">
        <f>"羊家聪"</f>
        <v>羊家聪</v>
      </c>
      <c r="D59" s="5" t="str">
        <f t="shared" si="18"/>
        <v>男</v>
      </c>
      <c r="E59" s="5" t="str">
        <f>"1987-04-28"</f>
        <v>1987-04-28</v>
      </c>
      <c r="F59" s="7" t="str">
        <f t="shared" si="19"/>
        <v>本科</v>
      </c>
      <c r="G59" s="5" t="str">
        <f t="shared" si="20"/>
        <v>学士</v>
      </c>
    </row>
    <row r="60" spans="1:7" ht="30" customHeight="1">
      <c r="A60" s="4">
        <v>55</v>
      </c>
      <c r="B60" s="5" t="s">
        <v>9</v>
      </c>
      <c r="C60" s="5" t="str">
        <f>"刘雄"</f>
        <v>刘雄</v>
      </c>
      <c r="D60" s="5" t="str">
        <f t="shared" si="18"/>
        <v>男</v>
      </c>
      <c r="E60" s="5" t="str">
        <f>"1989-05-31"</f>
        <v>1989-05-31</v>
      </c>
      <c r="F60" s="7" t="str">
        <f t="shared" si="19"/>
        <v>本科</v>
      </c>
      <c r="G60" s="5" t="str">
        <f t="shared" si="20"/>
        <v>学士</v>
      </c>
    </row>
    <row r="61" spans="1:2" ht="30" customHeight="1">
      <c r="A61" s="8"/>
      <c r="B61" s="9"/>
    </row>
    <row r="62" spans="1:2" ht="30" customHeight="1">
      <c r="A62" s="8"/>
      <c r="B62" s="9"/>
    </row>
    <row r="63" spans="1:2" ht="30" customHeight="1">
      <c r="A63" s="10"/>
      <c r="B63" s="9"/>
    </row>
    <row r="64" spans="1:2" ht="30" customHeight="1">
      <c r="A64" s="10"/>
      <c r="B64" s="9"/>
    </row>
  </sheetData>
  <mergeCells count="3">
    <mergeCell ref="A2:G2"/>
    <mergeCell ref="A4:G4"/>
    <mergeCell ref="A46:G46"/>
  </mergeCells>
  <printOptions/>
  <pageMargins left="0.751388888888889" right="0.7513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2020-10-29T08:16:00Z</dcterms:created>
  <dcterms:modified xsi:type="dcterms:W3CDTF">2020-10-31T09:00:33Z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