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<sst xmlns="http://schemas.openxmlformats.org/spreadsheetml/2006/main" count="415" uniqueCount="407">
  <si>
    <t>通过资格初审人员名单</t>
  </si>
  <si>
    <t>姓名</t>
  </si>
  <si>
    <t>性别</t>
  </si>
  <si>
    <t>民族</t>
  </si>
  <si>
    <t>身份证号码</t>
  </si>
  <si>
    <t>4600061994****2710</t>
  </si>
  <si>
    <t>4690271993****5981</t>
  </si>
  <si>
    <t>4600021994****4122</t>
  </si>
  <si>
    <t>4600271996****2942</t>
  </si>
  <si>
    <t>4602001993****4449</t>
  </si>
  <si>
    <t>4600041996****5416</t>
  </si>
  <si>
    <t>4600361995****1837</t>
  </si>
  <si>
    <t>4600221995****171X</t>
  </si>
  <si>
    <t>4600331993****3225</t>
  </si>
  <si>
    <t>4600341996****0016</t>
  </si>
  <si>
    <t>4600251992****4228</t>
  </si>
  <si>
    <t>4600271994****1741</t>
  </si>
  <si>
    <t>4600251996****0927</t>
  </si>
  <si>
    <t>4600021993****5224</t>
  </si>
  <si>
    <t>4602001989****0277</t>
  </si>
  <si>
    <t>4600331994****3284</t>
  </si>
  <si>
    <t>4600061998****3428</t>
  </si>
  <si>
    <t>4600031998****2647</t>
  </si>
  <si>
    <t>4600341996****1229</t>
  </si>
  <si>
    <t>4602001993****2724</t>
  </si>
  <si>
    <t>4600031995****3065</t>
  </si>
  <si>
    <t>4601031995****1516</t>
  </si>
  <si>
    <t>4600341992****0036</t>
  </si>
  <si>
    <t>6540011995****0316</t>
  </si>
  <si>
    <t>4690011996****1021</t>
  </si>
  <si>
    <t>4600021993****0029</t>
  </si>
  <si>
    <t>4600341989****153X</t>
  </si>
  <si>
    <t>4690231997****3410</t>
  </si>
  <si>
    <t>4600261995****5118</t>
  </si>
  <si>
    <t>4600341990****0014</t>
  </si>
  <si>
    <t>4690241995****0043</t>
  </si>
  <si>
    <t>4600041996****023X</t>
  </si>
  <si>
    <t>4600281997****1229</t>
  </si>
  <si>
    <t>4600061987****3427</t>
  </si>
  <si>
    <t>4600341994****0019</t>
  </si>
  <si>
    <t>4600261991****0022</t>
  </si>
  <si>
    <t>4602001994****0065</t>
  </si>
  <si>
    <t>4600041991****4420</t>
  </si>
  <si>
    <t>4600331988****3589</t>
  </si>
  <si>
    <t>4690031994****0020</t>
  </si>
  <si>
    <t>4602001990****5112</t>
  </si>
  <si>
    <t>4600021994****2229</t>
  </si>
  <si>
    <t>4600031995****2872</t>
  </si>
  <si>
    <t>4600021995****0028</t>
  </si>
  <si>
    <t>4600251992****2128</t>
  </si>
  <si>
    <t>4600061996****1611</t>
  </si>
  <si>
    <t>4600281995****0022</t>
  </si>
  <si>
    <t>4600011995****0729</t>
  </si>
  <si>
    <t>4601021992****1229</t>
  </si>
  <si>
    <t>4601021988****242X</t>
  </si>
  <si>
    <t>4600311996****5224</t>
  </si>
  <si>
    <t>4601051995****752X</t>
  </si>
  <si>
    <t>4600251998****0327</t>
  </si>
  <si>
    <t>4600031991****5613</t>
  </si>
  <si>
    <t>4600041995****5220</t>
  </si>
  <si>
    <t>4600341985****0460</t>
  </si>
  <si>
    <t>4602001986****4696</t>
  </si>
  <si>
    <t>4600341997****1540</t>
  </si>
  <si>
    <t>4600061991****1705</t>
  </si>
  <si>
    <t>4600031998****4082</t>
  </si>
  <si>
    <t>4600031993****4044</t>
  </si>
  <si>
    <t>4600311997****0823</t>
  </si>
  <si>
    <t>4690281998****1520</t>
  </si>
  <si>
    <t>4600271998****3827</t>
  </si>
  <si>
    <t>4600341999****242X</t>
  </si>
  <si>
    <t>4600331998****2683</t>
  </si>
  <si>
    <t>4600301996****001X</t>
  </si>
  <si>
    <t>4600031993****3423</t>
  </si>
  <si>
    <t>4600031998****2663</t>
  </si>
  <si>
    <t>4600071991****3619</t>
  </si>
  <si>
    <t>4600341990****1525</t>
  </si>
  <si>
    <t>4600311997****644X</t>
  </si>
  <si>
    <t>4602001994****2716</t>
  </si>
  <si>
    <t>4600311993****3221</t>
  </si>
  <si>
    <t>4600281992****4421</t>
  </si>
  <si>
    <t>4600331994****5080</t>
  </si>
  <si>
    <t>4601021989****1848</t>
  </si>
  <si>
    <t>4600031991****1823</t>
  </si>
  <si>
    <t>4600041994****084X</t>
  </si>
  <si>
    <t>4600341987****3323</t>
  </si>
  <si>
    <t>4600341991****5328</t>
  </si>
  <si>
    <t>4600341990****0427</t>
  </si>
  <si>
    <t>3303821992****0011</t>
  </si>
  <si>
    <t>4600331995****5109</t>
  </si>
  <si>
    <t>4600031996****7442</t>
  </si>
  <si>
    <t>4600331992****388X</t>
  </si>
  <si>
    <t>4600341997****2121</t>
  </si>
  <si>
    <t>5222251986****6020</t>
  </si>
  <si>
    <t>4600341990****0921</t>
  </si>
  <si>
    <t>4600341986****4120</t>
  </si>
  <si>
    <t>4600341996****152X</t>
  </si>
  <si>
    <t>5201121987****1720</t>
  </si>
  <si>
    <t>5130211985****7784</t>
  </si>
  <si>
    <t>4600341986****1846</t>
  </si>
  <si>
    <t>4690281991****2123</t>
  </si>
  <si>
    <t>4600341990****0013</t>
  </si>
  <si>
    <t>4600341987****0434</t>
  </si>
  <si>
    <t>4600341990****3321</t>
  </si>
  <si>
    <t>4600341995****1219</t>
  </si>
  <si>
    <t>4600341991****0443</t>
  </si>
  <si>
    <t>4600341993****0422</t>
  </si>
  <si>
    <t>4600341993****1525</t>
  </si>
  <si>
    <t>4600341995****0016</t>
  </si>
  <si>
    <t>4600341990****5021</t>
  </si>
  <si>
    <t>4600341990****1850</t>
  </si>
  <si>
    <t>4600341993****0046</t>
  </si>
  <si>
    <t>4600341991****5813</t>
  </si>
  <si>
    <t>4102251991****3430</t>
  </si>
  <si>
    <t>4600341991****0440</t>
  </si>
  <si>
    <t>4600341990****0015</t>
  </si>
  <si>
    <t>4600341993****0708</t>
  </si>
  <si>
    <t>4600341991****1833</t>
  </si>
  <si>
    <t>4600341994****4426</t>
  </si>
  <si>
    <t>4600341991****1514</t>
  </si>
  <si>
    <t>4600341993****004X</t>
  </si>
  <si>
    <t>4600341992****0020</t>
  </si>
  <si>
    <t>4600341992****0426</t>
  </si>
  <si>
    <t>4600341995****0706</t>
  </si>
  <si>
    <t>4600341996****0026</t>
  </si>
  <si>
    <t>4600341988****0410</t>
  </si>
  <si>
    <t>4600341990****1560</t>
  </si>
  <si>
    <t>4600341990****502X</t>
  </si>
  <si>
    <t>4600341995****0445</t>
  </si>
  <si>
    <t>4600341992****0026</t>
  </si>
  <si>
    <t>4600341990****0444</t>
  </si>
  <si>
    <t>4600341997****0029</t>
  </si>
  <si>
    <t>4600341995****0427</t>
  </si>
  <si>
    <t>4600341994****0036</t>
  </si>
  <si>
    <t>4600341995****0019</t>
  </si>
  <si>
    <t>4600341993****4735</t>
  </si>
  <si>
    <t>4600341993****0022</t>
  </si>
  <si>
    <t>4600341990****0433</t>
  </si>
  <si>
    <t>4600341992****2420</t>
  </si>
  <si>
    <t>4600341996****5527</t>
  </si>
  <si>
    <t>4600341994****5828</t>
  </si>
  <si>
    <t>4600341995****5019</t>
  </si>
  <si>
    <t>4600341993****1223</t>
  </si>
  <si>
    <t>4600341990****3624</t>
  </si>
  <si>
    <t>4600341996****1269</t>
  </si>
  <si>
    <t>4600341997****0426</t>
  </si>
  <si>
    <t>4600341998****0020</t>
  </si>
  <si>
    <t>4600341995****0481</t>
  </si>
  <si>
    <t>4600341992****5822</t>
  </si>
  <si>
    <t>4600341996****5315</t>
  </si>
  <si>
    <t>4600341995****0021</t>
  </si>
  <si>
    <t>4600341996****3641</t>
  </si>
  <si>
    <t>4600341994****5040</t>
  </si>
  <si>
    <t>4600341993****0029</t>
  </si>
  <si>
    <t>4600341994****046X</t>
  </si>
  <si>
    <t>4600341995****0923</t>
  </si>
  <si>
    <t>4600341997****0439</t>
  </si>
  <si>
    <t>4600341991****0910</t>
  </si>
  <si>
    <t>4600341994****0026</t>
  </si>
  <si>
    <t>4600341996****041X</t>
  </si>
  <si>
    <t>4600341997****0020</t>
  </si>
  <si>
    <t>4600341995****0043</t>
  </si>
  <si>
    <t>4600341991****0043</t>
  </si>
  <si>
    <t>4600341997****1236</t>
  </si>
  <si>
    <t>4600341998****0012</t>
  </si>
  <si>
    <t>4600341997****0438</t>
  </si>
  <si>
    <t>4600341994****0425</t>
  </si>
  <si>
    <t>4600341996****1525</t>
  </si>
  <si>
    <t>4600341995****1230</t>
  </si>
  <si>
    <t>4600341997****0013</t>
  </si>
  <si>
    <t>4600341991****0038</t>
  </si>
  <si>
    <t>4600341998****4725</t>
  </si>
  <si>
    <t>4600341996****1532</t>
  </si>
  <si>
    <t>4600341996****0022</t>
  </si>
  <si>
    <t>4600341996****6114</t>
  </si>
  <si>
    <t>4600341996****4724</t>
  </si>
  <si>
    <t>4600341994****0022</t>
  </si>
  <si>
    <t>4600341994****3083</t>
  </si>
  <si>
    <t>4600341997****4122</t>
  </si>
  <si>
    <t>4600341997****1222</t>
  </si>
  <si>
    <t>4600341995****0028</t>
  </si>
  <si>
    <t>4600341989****5048</t>
  </si>
  <si>
    <t>4600341991****0015</t>
  </si>
  <si>
    <t>4600341998****092X</t>
  </si>
  <si>
    <t>4600341995****0459</t>
  </si>
  <si>
    <t>4600341993****5040</t>
  </si>
  <si>
    <t>4600011990****0721</t>
  </si>
  <si>
    <t>4600341985****1217</t>
  </si>
  <si>
    <t>4601021988****004X</t>
  </si>
  <si>
    <t>4600341993****1828</t>
  </si>
  <si>
    <t>4600341992****4146</t>
  </si>
  <si>
    <t>4600341997****5020</t>
  </si>
  <si>
    <t>4600341997****3311</t>
  </si>
  <si>
    <t>4600341998****0044</t>
  </si>
  <si>
    <t>4600341993****1549</t>
  </si>
  <si>
    <t>4600341997****3328</t>
  </si>
  <si>
    <t>4600341992****001X</t>
  </si>
  <si>
    <t>4600341994****1522</t>
  </si>
  <si>
    <t>4600341992****0012</t>
  </si>
  <si>
    <t>4690281996****0029</t>
  </si>
  <si>
    <t>4600341992****0016</t>
  </si>
  <si>
    <t>4600341985****1213</t>
  </si>
  <si>
    <t>4600341996****122X</t>
  </si>
  <si>
    <t>4600341995****0429</t>
  </si>
  <si>
    <t>4600341988****051X</t>
  </si>
  <si>
    <t>4600341988****3622</t>
  </si>
  <si>
    <t>4600341994****0021</t>
  </si>
  <si>
    <t>4600341997****042X</t>
  </si>
  <si>
    <t>4600341993****3321</t>
  </si>
  <si>
    <t>4600341995****1534</t>
  </si>
  <si>
    <t>4600341993****3722</t>
  </si>
  <si>
    <t>4600341993****5028</t>
  </si>
  <si>
    <t>4600341990****1217</t>
  </si>
  <si>
    <t>4600341997****0019</t>
  </si>
  <si>
    <t>4600341993****2720</t>
  </si>
  <si>
    <t>4600341994****0068</t>
  </si>
  <si>
    <t>4600341996****6122</t>
  </si>
  <si>
    <t>4600341995****126X</t>
  </si>
  <si>
    <t>4600341997****0012</t>
  </si>
  <si>
    <t>4600341994****6124</t>
  </si>
  <si>
    <t>4600341986****0028</t>
  </si>
  <si>
    <t>4600271990****2945</t>
  </si>
  <si>
    <t>4600341998****0717</t>
  </si>
  <si>
    <t>4600341998****0915</t>
  </si>
  <si>
    <t>4600341995****502X</t>
  </si>
  <si>
    <t>4600341994****0028</t>
  </si>
  <si>
    <t>4600341997****0023</t>
  </si>
  <si>
    <t>4600341989****5517</t>
  </si>
  <si>
    <t>4600341992****2129</t>
  </si>
  <si>
    <t>4600341996****5819</t>
  </si>
  <si>
    <t>4600341992****211X</t>
  </si>
  <si>
    <t>4600341992****0423</t>
  </si>
  <si>
    <t>4600341995****0026</t>
  </si>
  <si>
    <t>4600341997****0429</t>
  </si>
  <si>
    <t>4600341995****0483</t>
  </si>
  <si>
    <t>4600341994****552X</t>
  </si>
  <si>
    <t>4600341995****0024</t>
  </si>
  <si>
    <t>4600341998****0443</t>
  </si>
  <si>
    <t>4600341990****6116</t>
  </si>
  <si>
    <t>4600341997****0422</t>
  </si>
  <si>
    <t>4600341994****0428</t>
  </si>
  <si>
    <t>4600341995****004X</t>
  </si>
  <si>
    <t>4600341993****3029</t>
  </si>
  <si>
    <t>4600341992****0029</t>
  </si>
  <si>
    <t>4600341992****6318</t>
  </si>
  <si>
    <t>4600341998****0423</t>
  </si>
  <si>
    <t>4600341992****4712</t>
  </si>
  <si>
    <t>4600341997****0725</t>
  </si>
  <si>
    <t>4600341991****0489</t>
  </si>
  <si>
    <t>4600331994****3225</t>
  </si>
  <si>
    <t>4600341991****004X</t>
  </si>
  <si>
    <t>4600341989****3622</t>
  </si>
  <si>
    <t>4600341994****2724</t>
  </si>
  <si>
    <t>4600341996****0412</t>
  </si>
  <si>
    <t>4600341996****002X</t>
  </si>
  <si>
    <t>4600061994****7525</t>
  </si>
  <si>
    <t>4600261988****0921</t>
  </si>
  <si>
    <t>4603001997****0023</t>
  </si>
  <si>
    <t>4602001995****4901</t>
  </si>
  <si>
    <t>4600031997****1620</t>
  </si>
  <si>
    <t>4600341989****2415</t>
  </si>
  <si>
    <t>4600031988****1421</t>
  </si>
  <si>
    <t>4690281994****3312</t>
  </si>
  <si>
    <t>4600341992****0043</t>
  </si>
  <si>
    <t>4600061995****0416</t>
  </si>
  <si>
    <t>4690281994****6129</t>
  </si>
  <si>
    <t>4600341991****5520</t>
  </si>
  <si>
    <t>4600331997****3872</t>
  </si>
  <si>
    <t>4600341994****0447</t>
  </si>
  <si>
    <t>4600311998****5219</t>
  </si>
  <si>
    <t>4600041990****3044</t>
  </si>
  <si>
    <t>4600341990****1220</t>
  </si>
  <si>
    <t>4600341991****0020</t>
  </si>
  <si>
    <t>4600341992****582X</t>
  </si>
  <si>
    <t>4600341992****3622</t>
  </si>
  <si>
    <t>4600341993****0027</t>
  </si>
  <si>
    <t>4600031997****2026</t>
  </si>
  <si>
    <t>4600351992****0634</t>
  </si>
  <si>
    <t>4600271995****3724</t>
  </si>
  <si>
    <t>4600341990****0048</t>
  </si>
  <si>
    <t>4600341999****2427</t>
  </si>
  <si>
    <t>4600361996****0441</t>
  </si>
  <si>
    <t>4600031997****2447</t>
  </si>
  <si>
    <t>4690281992****3629</t>
  </si>
  <si>
    <t>4600341986****0049</t>
  </si>
  <si>
    <t>4600071997****0812</t>
  </si>
  <si>
    <t>4690281994****0706</t>
  </si>
  <si>
    <t>4600011996****0728</t>
  </si>
  <si>
    <t>4600341996****0042</t>
  </si>
  <si>
    <t>4600251998****1218</t>
  </si>
  <si>
    <t>4600341990****2154</t>
  </si>
  <si>
    <t>4600342000****004X</t>
  </si>
  <si>
    <t>4600341990****0446</t>
  </si>
  <si>
    <t>4600341999****0415</t>
  </si>
  <si>
    <t>4600341994****2117</t>
  </si>
  <si>
    <t>4600341992****5038</t>
  </si>
  <si>
    <t>4600341998****0023</t>
  </si>
  <si>
    <t>4600071995****7225</t>
  </si>
  <si>
    <t>4600031997****4226</t>
  </si>
  <si>
    <t>4600351996****3425</t>
  </si>
  <si>
    <t>4600341991****151X</t>
  </si>
  <si>
    <t>4600341997****0421</t>
  </si>
  <si>
    <t>4600341998****1832</t>
  </si>
  <si>
    <t>2302231985****0223</t>
  </si>
  <si>
    <t>4600061996****6819</t>
  </si>
  <si>
    <t>4600341991****0010</t>
  </si>
  <si>
    <t>4600331997****8340</t>
  </si>
  <si>
    <t>4600251993****122X</t>
  </si>
  <si>
    <t>4600331990****486X</t>
  </si>
  <si>
    <t>4600341997****0424</t>
  </si>
  <si>
    <t>4600321993****6210</t>
  </si>
  <si>
    <t>4600331997****0026</t>
  </si>
  <si>
    <t>4600341992****151X</t>
  </si>
  <si>
    <t>4600341993****0432</t>
  </si>
  <si>
    <t>4600341993****1524</t>
  </si>
  <si>
    <t>4600221994****1718</t>
  </si>
  <si>
    <t>4690281993****0021</t>
  </si>
  <si>
    <t>4600341989****1515</t>
  </si>
  <si>
    <t>4600341988****3312</t>
  </si>
  <si>
    <t>4600341990****5822</t>
  </si>
  <si>
    <t>4600341996****0724</t>
  </si>
  <si>
    <t>3203221987****6544</t>
  </si>
  <si>
    <t>4600341997****0042</t>
  </si>
  <si>
    <t>4600341990****3920</t>
  </si>
  <si>
    <t>4600341992****242X</t>
  </si>
  <si>
    <t>4600341988****3323</t>
  </si>
  <si>
    <t>4600341992****4428</t>
  </si>
  <si>
    <t>4600341998****1526</t>
  </si>
  <si>
    <t>4600341993****044X</t>
  </si>
  <si>
    <t>4600341992****0422</t>
  </si>
  <si>
    <t>4690281998****0422</t>
  </si>
  <si>
    <t>4600341997****2423</t>
  </si>
  <si>
    <t>4690281995****308X</t>
  </si>
  <si>
    <t>4600341992****0461</t>
  </si>
  <si>
    <t>4600341992****004X</t>
  </si>
  <si>
    <t>4600341993****3026</t>
  </si>
  <si>
    <t>4600341994****2124</t>
  </si>
  <si>
    <t>4600341991****3348</t>
  </si>
  <si>
    <t>4600341985****0420</t>
  </si>
  <si>
    <t>4600341989****0041</t>
  </si>
  <si>
    <t>4600341990****3922</t>
  </si>
  <si>
    <t>4600341990****2421</t>
  </si>
  <si>
    <t>4600341993****0015</t>
  </si>
  <si>
    <t>4600341992****0443</t>
  </si>
  <si>
    <t>4600341991****3329</t>
  </si>
  <si>
    <t>4600341996****1220</t>
  </si>
  <si>
    <t>4600341998****4728</t>
  </si>
  <si>
    <t>4600341993****2129</t>
  </si>
  <si>
    <t>4600341994****4120</t>
  </si>
  <si>
    <t>4600341994****1226</t>
  </si>
  <si>
    <t>4600341995****0025</t>
  </si>
  <si>
    <t>4600331985****4485</t>
  </si>
  <si>
    <t>4600341996****3087</t>
  </si>
  <si>
    <t>4600031992****3027</t>
  </si>
  <si>
    <t>4600041988****4842</t>
  </si>
  <si>
    <t>4600041988****3626</t>
  </si>
  <si>
    <t>4600341990****0924</t>
  </si>
  <si>
    <t>4600331990****4528</t>
  </si>
  <si>
    <t>4600341990****0428</t>
  </si>
  <si>
    <t>4600341993****3329</t>
  </si>
  <si>
    <t>4600341995****2711</t>
  </si>
  <si>
    <t>4600341994****2719</t>
  </si>
  <si>
    <t>4600341991****3028</t>
  </si>
  <si>
    <t>4600341989****4415</t>
  </si>
  <si>
    <t>4600341995****0415</t>
  </si>
  <si>
    <t>4600341993****0010</t>
  </si>
  <si>
    <t>4600271986****062X</t>
  </si>
  <si>
    <t>4600071996****5002</t>
  </si>
  <si>
    <t>4600341994****045X</t>
  </si>
  <si>
    <t>4600331997****4881</t>
  </si>
  <si>
    <t>4600331995****3219</t>
  </si>
  <si>
    <t>4600011996****1322</t>
  </si>
  <si>
    <t>4600011996****171X</t>
  </si>
  <si>
    <t>5002341996****2171</t>
  </si>
  <si>
    <t>4600031996****7624</t>
  </si>
  <si>
    <t>4600031993****241X</t>
  </si>
  <si>
    <t>4600061985****0018</t>
  </si>
  <si>
    <t>4600331989****5395</t>
  </si>
  <si>
    <t>4600341997****6120</t>
  </si>
  <si>
    <t>4602001986****1408</t>
  </si>
  <si>
    <t>4600341994****1815</t>
  </si>
  <si>
    <t>4600341992****331X</t>
  </si>
  <si>
    <t>4600021988****6223</t>
  </si>
  <si>
    <t>4600341994****0424</t>
  </si>
  <si>
    <t>4600071996****0047</t>
  </si>
  <si>
    <t>4602001996****3347</t>
  </si>
  <si>
    <t>4600061993****4018</t>
  </si>
  <si>
    <t>4600061987****0014</t>
  </si>
  <si>
    <t>4600341996****4721</t>
  </si>
  <si>
    <t>4600341989****3020</t>
  </si>
  <si>
    <t>4600361996****082X</t>
  </si>
  <si>
    <t>4600341992****1216</t>
  </si>
  <si>
    <t>4600011996****0735</t>
  </si>
  <si>
    <t>4600341987****0056</t>
  </si>
  <si>
    <t>4600061991****5621</t>
  </si>
  <si>
    <t>4600331996****3233</t>
  </si>
  <si>
    <t>4600341990****0435</t>
  </si>
  <si>
    <t>4600341995****1240</t>
  </si>
  <si>
    <t>4600061989****2322</t>
  </si>
  <si>
    <t>4600341991****0426</t>
  </si>
  <si>
    <t>4600341985****0922</t>
  </si>
  <si>
    <t>4600341990****0911</t>
  </si>
  <si>
    <t>4600341990****4711</t>
  </si>
  <si>
    <t>4600341998****0742</t>
  </si>
  <si>
    <t>4600341994****1227</t>
  </si>
  <si>
    <t>4600341996****5078</t>
  </si>
  <si>
    <t>4600341989****0437</t>
  </si>
  <si>
    <t>4600341996****2116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</si>
</sst>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12"/>
  <sheetViews>
    <sheetView tabSelected="1" workbookViewId="0" topLeftCell="A1">
      <selection activeCell="D412" sqref="D412"/>
    </sheetView>
  </sheetViews>
  <sheetFormatPr defaultColWidth="9.00390625" defaultRowHeight="15"/>
  <cols>
    <col min="1" max="1" width="9.7109375" style="2" customWidth="1"/>
    <col min="2" max="2" width="10.421875" style="2" customWidth="1"/>
    <col min="3" max="3" width="10.28125" style="2" customWidth="1"/>
    <col min="4" max="4" width="23.7109375" style="2" customWidth="1"/>
    <col min="5" max="16384" width="9.00390625" style="2" customWidth="1"/>
  </cols>
  <sheetData>
    <row r="1" spans="1:4" ht="30" customHeight="1">
      <c r="A1" s="3" t="s">
        <v>0</v>
      </c>
      <c r="B1" s="3"/>
      <c r="C1" s="3"/>
      <c r="D1" s="3"/>
    </row>
    <row r="2" spans="1:4" s="1" customFormat="1" ht="19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3.5" customHeight="1">
      <c r="A3" s="5" t="str">
        <f>"翁超伦"</f>
        <v>翁超伦</v>
      </c>
      <c r="B3" s="5" t="str">
        <f>"男"</f>
        <v>男</v>
      </c>
      <c r="C3" s="5" t="str">
        <f aca="true" t="shared" si="0" ref="C3:C8">"汉族"</f>
        <v>汉族</v>
      </c>
      <c r="D3" s="6" t="s">
        <v>5</v>
      </c>
    </row>
    <row r="4" spans="1:4" ht="13.5" customHeight="1">
      <c r="A4" s="5" t="str">
        <f>"唐晓媛"</f>
        <v>唐晓媛</v>
      </c>
      <c r="B4" s="5" t="str">
        <f aca="true" t="shared" si="1" ref="B4:B7">"女"</f>
        <v>女</v>
      </c>
      <c r="C4" s="5" t="str">
        <f>"黎族"</f>
        <v>黎族</v>
      </c>
      <c r="D4" s="6" t="s">
        <v>6</v>
      </c>
    </row>
    <row r="5" spans="1:4" ht="13.5" customHeight="1">
      <c r="A5" s="5" t="str">
        <f>"林妍"</f>
        <v>林妍</v>
      </c>
      <c r="B5" s="5" t="str">
        <f t="shared" si="1"/>
        <v>女</v>
      </c>
      <c r="C5" s="5" t="str">
        <f t="shared" si="0"/>
        <v>汉族</v>
      </c>
      <c r="D5" s="6" t="s">
        <v>7</v>
      </c>
    </row>
    <row r="6" spans="1:4" ht="13.5" customHeight="1">
      <c r="A6" s="5" t="str">
        <f>"李雪"</f>
        <v>李雪</v>
      </c>
      <c r="B6" s="5" t="str">
        <f t="shared" si="1"/>
        <v>女</v>
      </c>
      <c r="C6" s="5" t="str">
        <f t="shared" si="0"/>
        <v>汉族</v>
      </c>
      <c r="D6" s="6" t="s">
        <v>8</v>
      </c>
    </row>
    <row r="7" spans="1:4" ht="13.5" customHeight="1">
      <c r="A7" s="5" t="str">
        <f>"李丽菊"</f>
        <v>李丽菊</v>
      </c>
      <c r="B7" s="5" t="str">
        <f t="shared" si="1"/>
        <v>女</v>
      </c>
      <c r="C7" s="5" t="str">
        <f t="shared" si="0"/>
        <v>汉族</v>
      </c>
      <c r="D7" s="6" t="s">
        <v>9</v>
      </c>
    </row>
    <row r="8" spans="1:4" ht="13.5" customHeight="1">
      <c r="A8" s="5" t="str">
        <f>"吴挺欧"</f>
        <v>吴挺欧</v>
      </c>
      <c r="B8" s="5" t="str">
        <f aca="true" t="shared" si="2" ref="B8:B10">"男"</f>
        <v>男</v>
      </c>
      <c r="C8" s="5" t="str">
        <f t="shared" si="0"/>
        <v>汉族</v>
      </c>
      <c r="D8" s="6" t="s">
        <v>10</v>
      </c>
    </row>
    <row r="9" spans="1:4" ht="13.5" customHeight="1">
      <c r="A9" s="5" t="str">
        <f>"王刚"</f>
        <v>王刚</v>
      </c>
      <c r="B9" s="5" t="str">
        <f t="shared" si="2"/>
        <v>男</v>
      </c>
      <c r="C9" s="5" t="str">
        <f>"黎族"</f>
        <v>黎族</v>
      </c>
      <c r="D9" s="6" t="s">
        <v>11</v>
      </c>
    </row>
    <row r="10" spans="1:4" ht="13.5" customHeight="1">
      <c r="A10" s="5" t="str">
        <f>"陈泽浩"</f>
        <v>陈泽浩</v>
      </c>
      <c r="B10" s="5" t="str">
        <f t="shared" si="2"/>
        <v>男</v>
      </c>
      <c r="C10" s="5" t="str">
        <f aca="true" t="shared" si="3" ref="C10:C21">"汉族"</f>
        <v>汉族</v>
      </c>
      <c r="D10" s="6" t="s">
        <v>12</v>
      </c>
    </row>
    <row r="11" spans="1:4" ht="13.5" customHeight="1">
      <c r="A11" s="5" t="str">
        <f>"邢暖白"</f>
        <v>邢暖白</v>
      </c>
      <c r="B11" s="5" t="str">
        <f aca="true" t="shared" si="4" ref="B11:B16">"女"</f>
        <v>女</v>
      </c>
      <c r="C11" s="5" t="str">
        <f t="shared" si="3"/>
        <v>汉族</v>
      </c>
      <c r="D11" s="6" t="s">
        <v>13</v>
      </c>
    </row>
    <row r="12" spans="1:4" ht="13.5" customHeight="1">
      <c r="A12" s="5" t="str">
        <f>"符为健"</f>
        <v>符为健</v>
      </c>
      <c r="B12" s="5" t="str">
        <f>"男"</f>
        <v>男</v>
      </c>
      <c r="C12" s="5" t="str">
        <f t="shared" si="3"/>
        <v>汉族</v>
      </c>
      <c r="D12" s="6" t="s">
        <v>14</v>
      </c>
    </row>
    <row r="13" spans="1:4" ht="13.5" customHeight="1">
      <c r="A13" s="5" t="str">
        <f>"王天娃"</f>
        <v>王天娃</v>
      </c>
      <c r="B13" s="5" t="str">
        <f t="shared" si="4"/>
        <v>女</v>
      </c>
      <c r="C13" s="5" t="str">
        <f t="shared" si="3"/>
        <v>汉族</v>
      </c>
      <c r="D13" s="6" t="s">
        <v>15</v>
      </c>
    </row>
    <row r="14" spans="1:4" ht="13.5" customHeight="1">
      <c r="A14" s="5" t="str">
        <f>"王蕾"</f>
        <v>王蕾</v>
      </c>
      <c r="B14" s="5" t="str">
        <f t="shared" si="4"/>
        <v>女</v>
      </c>
      <c r="C14" s="5" t="str">
        <f t="shared" si="3"/>
        <v>汉族</v>
      </c>
      <c r="D14" s="6" t="s">
        <v>16</v>
      </c>
    </row>
    <row r="15" spans="1:4" ht="13.5" customHeight="1">
      <c r="A15" s="5" t="str">
        <f>"吴苗"</f>
        <v>吴苗</v>
      </c>
      <c r="B15" s="5" t="str">
        <f t="shared" si="4"/>
        <v>女</v>
      </c>
      <c r="C15" s="5" t="str">
        <f t="shared" si="3"/>
        <v>汉族</v>
      </c>
      <c r="D15" s="6" t="s">
        <v>17</v>
      </c>
    </row>
    <row r="16" spans="1:4" ht="13.5" customHeight="1">
      <c r="A16" s="5" t="str">
        <f>"周芬"</f>
        <v>周芬</v>
      </c>
      <c r="B16" s="5" t="str">
        <f t="shared" si="4"/>
        <v>女</v>
      </c>
      <c r="C16" s="5" t="str">
        <f t="shared" si="3"/>
        <v>汉族</v>
      </c>
      <c r="D16" s="6" t="s">
        <v>18</v>
      </c>
    </row>
    <row r="17" spans="1:4" ht="13.5" customHeight="1">
      <c r="A17" s="5" t="str">
        <f>"尹春福"</f>
        <v>尹春福</v>
      </c>
      <c r="B17" s="5" t="str">
        <f>"男"</f>
        <v>男</v>
      </c>
      <c r="C17" s="5" t="str">
        <f t="shared" si="3"/>
        <v>汉族</v>
      </c>
      <c r="D17" s="6" t="s">
        <v>19</v>
      </c>
    </row>
    <row r="18" spans="1:4" ht="13.5" customHeight="1">
      <c r="A18" s="5" t="str">
        <f>"陈丽霞"</f>
        <v>陈丽霞</v>
      </c>
      <c r="B18" s="5" t="str">
        <f aca="true" t="shared" si="5" ref="B18:B23">"女"</f>
        <v>女</v>
      </c>
      <c r="C18" s="5" t="str">
        <f t="shared" si="3"/>
        <v>汉族</v>
      </c>
      <c r="D18" s="6" t="s">
        <v>20</v>
      </c>
    </row>
    <row r="19" spans="1:4" ht="13.5" customHeight="1">
      <c r="A19" s="5" t="str">
        <f>"谢绶阳"</f>
        <v>谢绶阳</v>
      </c>
      <c r="B19" s="5" t="str">
        <f t="shared" si="5"/>
        <v>女</v>
      </c>
      <c r="C19" s="5" t="str">
        <f t="shared" si="3"/>
        <v>汉族</v>
      </c>
      <c r="D19" s="6" t="s">
        <v>21</v>
      </c>
    </row>
    <row r="20" spans="1:4" ht="13.5" customHeight="1">
      <c r="A20" s="5" t="str">
        <f>"李丽"</f>
        <v>李丽</v>
      </c>
      <c r="B20" s="5" t="str">
        <f t="shared" si="5"/>
        <v>女</v>
      </c>
      <c r="C20" s="5" t="str">
        <f t="shared" si="3"/>
        <v>汉族</v>
      </c>
      <c r="D20" s="6" t="s">
        <v>22</v>
      </c>
    </row>
    <row r="21" spans="1:4" ht="13.5" customHeight="1">
      <c r="A21" s="5" t="str">
        <f>"杨王娟"</f>
        <v>杨王娟</v>
      </c>
      <c r="B21" s="5" t="str">
        <f t="shared" si="5"/>
        <v>女</v>
      </c>
      <c r="C21" s="5" t="str">
        <f t="shared" si="3"/>
        <v>汉族</v>
      </c>
      <c r="D21" s="6" t="s">
        <v>23</v>
      </c>
    </row>
    <row r="22" spans="1:4" ht="13.5" customHeight="1">
      <c r="A22" s="5" t="str">
        <f>"胡秋菊"</f>
        <v>胡秋菊</v>
      </c>
      <c r="B22" s="5" t="str">
        <f t="shared" si="5"/>
        <v>女</v>
      </c>
      <c r="C22" s="5" t="str">
        <f>"黎族"</f>
        <v>黎族</v>
      </c>
      <c r="D22" s="6" t="s">
        <v>24</v>
      </c>
    </row>
    <row r="23" spans="1:4" ht="13.5" customHeight="1">
      <c r="A23" s="5" t="str">
        <f>"李扬娜"</f>
        <v>李扬娜</v>
      </c>
      <c r="B23" s="5" t="str">
        <f t="shared" si="5"/>
        <v>女</v>
      </c>
      <c r="C23" s="5" t="str">
        <f aca="true" t="shared" si="6" ref="C23:C31">"汉族"</f>
        <v>汉族</v>
      </c>
      <c r="D23" s="6" t="s">
        <v>25</v>
      </c>
    </row>
    <row r="24" spans="1:4" ht="13.5" customHeight="1">
      <c r="A24" s="5" t="str">
        <f>"梁庆碧"</f>
        <v>梁庆碧</v>
      </c>
      <c r="B24" s="5" t="str">
        <f aca="true" t="shared" si="7" ref="B24:B26">"男"</f>
        <v>男</v>
      </c>
      <c r="C24" s="5" t="str">
        <f t="shared" si="6"/>
        <v>汉族</v>
      </c>
      <c r="D24" s="6" t="s">
        <v>26</v>
      </c>
    </row>
    <row r="25" spans="1:4" ht="13.5" customHeight="1">
      <c r="A25" s="5" t="str">
        <f>"黄琨"</f>
        <v>黄琨</v>
      </c>
      <c r="B25" s="5" t="str">
        <f t="shared" si="7"/>
        <v>男</v>
      </c>
      <c r="C25" s="5" t="str">
        <f>"黎族"</f>
        <v>黎族</v>
      </c>
      <c r="D25" s="6" t="s">
        <v>27</v>
      </c>
    </row>
    <row r="26" spans="1:4" ht="13.5" customHeight="1">
      <c r="A26" s="5" t="str">
        <f>"贾鸿瑞"</f>
        <v>贾鸿瑞</v>
      </c>
      <c r="B26" s="5" t="str">
        <f t="shared" si="7"/>
        <v>男</v>
      </c>
      <c r="C26" s="5" t="str">
        <f t="shared" si="6"/>
        <v>汉族</v>
      </c>
      <c r="D26" s="6" t="s">
        <v>28</v>
      </c>
    </row>
    <row r="27" spans="1:4" ht="13.5" customHeight="1">
      <c r="A27" s="5" t="str">
        <f>"温慈"</f>
        <v>温慈</v>
      </c>
      <c r="B27" s="5" t="str">
        <f>"女"</f>
        <v>女</v>
      </c>
      <c r="C27" s="5" t="str">
        <f t="shared" si="6"/>
        <v>汉族</v>
      </c>
      <c r="D27" s="6" t="s">
        <v>29</v>
      </c>
    </row>
    <row r="28" spans="1:4" ht="13.5" customHeight="1">
      <c r="A28" s="5" t="str">
        <f>"颜晶晶"</f>
        <v>颜晶晶</v>
      </c>
      <c r="B28" s="5" t="str">
        <f>"女"</f>
        <v>女</v>
      </c>
      <c r="C28" s="5" t="str">
        <f t="shared" si="6"/>
        <v>汉族</v>
      </c>
      <c r="D28" s="6" t="s">
        <v>30</v>
      </c>
    </row>
    <row r="29" spans="1:4" ht="13.5" customHeight="1">
      <c r="A29" s="5" t="str">
        <f>"郑就"</f>
        <v>郑就</v>
      </c>
      <c r="B29" s="5" t="str">
        <f aca="true" t="shared" si="8" ref="B29:B32">"男"</f>
        <v>男</v>
      </c>
      <c r="C29" s="5" t="str">
        <f t="shared" si="6"/>
        <v>汉族</v>
      </c>
      <c r="D29" s="6" t="s">
        <v>31</v>
      </c>
    </row>
    <row r="30" spans="1:4" ht="13.5" customHeight="1">
      <c r="A30" s="5" t="str">
        <f>"曾令通"</f>
        <v>曾令通</v>
      </c>
      <c r="B30" s="5" t="str">
        <f t="shared" si="8"/>
        <v>男</v>
      </c>
      <c r="C30" s="5" t="str">
        <f t="shared" si="6"/>
        <v>汉族</v>
      </c>
      <c r="D30" s="6" t="s">
        <v>32</v>
      </c>
    </row>
    <row r="31" spans="1:4" ht="13.5" customHeight="1">
      <c r="A31" s="5" t="str">
        <f>"叶明钰"</f>
        <v>叶明钰</v>
      </c>
      <c r="B31" s="5" t="str">
        <f t="shared" si="8"/>
        <v>男</v>
      </c>
      <c r="C31" s="5" t="str">
        <f t="shared" si="6"/>
        <v>汉族</v>
      </c>
      <c r="D31" s="6" t="s">
        <v>33</v>
      </c>
    </row>
    <row r="32" spans="1:4" ht="13.5" customHeight="1">
      <c r="A32" s="5" t="str">
        <f>"周岁霞"</f>
        <v>周岁霞</v>
      </c>
      <c r="B32" s="5" t="str">
        <f t="shared" si="8"/>
        <v>男</v>
      </c>
      <c r="C32" s="5" t="str">
        <f>"黎族"</f>
        <v>黎族</v>
      </c>
      <c r="D32" s="6" t="s">
        <v>34</v>
      </c>
    </row>
    <row r="33" spans="1:4" ht="13.5" customHeight="1">
      <c r="A33" s="5" t="str">
        <f>"吉小妹"</f>
        <v>吉小妹</v>
      </c>
      <c r="B33" s="5" t="str">
        <f aca="true" t="shared" si="9" ref="B33:B36">"女"</f>
        <v>女</v>
      </c>
      <c r="C33" s="5" t="str">
        <f aca="true" t="shared" si="10" ref="C33:C36">"汉族"</f>
        <v>汉族</v>
      </c>
      <c r="D33" s="6" t="s">
        <v>35</v>
      </c>
    </row>
    <row r="34" spans="1:4" ht="13.5" customHeight="1">
      <c r="A34" s="5" t="str">
        <f>"包宝晖"</f>
        <v>包宝晖</v>
      </c>
      <c r="B34" s="5" t="str">
        <f>"男"</f>
        <v>男</v>
      </c>
      <c r="C34" s="5" t="str">
        <f t="shared" si="10"/>
        <v>汉族</v>
      </c>
      <c r="D34" s="6" t="s">
        <v>36</v>
      </c>
    </row>
    <row r="35" spans="1:4" ht="13.5" customHeight="1">
      <c r="A35" s="5" t="str">
        <f>"符紫丹"</f>
        <v>符紫丹</v>
      </c>
      <c r="B35" s="5" t="str">
        <f t="shared" si="9"/>
        <v>女</v>
      </c>
      <c r="C35" s="5" t="str">
        <f t="shared" si="10"/>
        <v>汉族</v>
      </c>
      <c r="D35" s="6" t="s">
        <v>37</v>
      </c>
    </row>
    <row r="36" spans="1:4" ht="13.5" customHeight="1">
      <c r="A36" s="5" t="str">
        <f>"郭义云"</f>
        <v>郭义云</v>
      </c>
      <c r="B36" s="5" t="str">
        <f t="shared" si="9"/>
        <v>女</v>
      </c>
      <c r="C36" s="5" t="str">
        <f t="shared" si="10"/>
        <v>汉族</v>
      </c>
      <c r="D36" s="6" t="s">
        <v>38</v>
      </c>
    </row>
    <row r="37" spans="1:4" ht="13.5" customHeight="1">
      <c r="A37" s="5" t="str">
        <f>"陈孝孟"</f>
        <v>陈孝孟</v>
      </c>
      <c r="B37" s="5" t="str">
        <f>"男"</f>
        <v>男</v>
      </c>
      <c r="C37" s="5" t="str">
        <f>"黎族"</f>
        <v>黎族</v>
      </c>
      <c r="D37" s="6" t="s">
        <v>39</v>
      </c>
    </row>
    <row r="38" spans="1:4" ht="13.5" customHeight="1">
      <c r="A38" s="5" t="str">
        <f>"韩小辉"</f>
        <v>韩小辉</v>
      </c>
      <c r="B38" s="5" t="str">
        <f aca="true" t="shared" si="11" ref="B38:B42">"女"</f>
        <v>女</v>
      </c>
      <c r="C38" s="5" t="str">
        <f aca="true" t="shared" si="12" ref="C38:C72">"汉族"</f>
        <v>汉族</v>
      </c>
      <c r="D38" s="6" t="s">
        <v>40</v>
      </c>
    </row>
    <row r="39" spans="1:4" ht="13.5" customHeight="1">
      <c r="A39" s="5" t="str">
        <f>"侯玉环"</f>
        <v>侯玉环</v>
      </c>
      <c r="B39" s="5" t="str">
        <f t="shared" si="11"/>
        <v>女</v>
      </c>
      <c r="C39" s="5" t="str">
        <f t="shared" si="12"/>
        <v>汉族</v>
      </c>
      <c r="D39" s="6" t="s">
        <v>41</v>
      </c>
    </row>
    <row r="40" spans="1:4" ht="13.5" customHeight="1">
      <c r="A40" s="5" t="str">
        <f>"陈华玲"</f>
        <v>陈华玲</v>
      </c>
      <c r="B40" s="5" t="str">
        <f t="shared" si="11"/>
        <v>女</v>
      </c>
      <c r="C40" s="5" t="str">
        <f t="shared" si="12"/>
        <v>汉族</v>
      </c>
      <c r="D40" s="6" t="s">
        <v>42</v>
      </c>
    </row>
    <row r="41" spans="1:4" ht="13.5" customHeight="1">
      <c r="A41" s="5" t="str">
        <f>"陈华"</f>
        <v>陈华</v>
      </c>
      <c r="B41" s="5" t="str">
        <f t="shared" si="11"/>
        <v>女</v>
      </c>
      <c r="C41" s="5" t="str">
        <f t="shared" si="12"/>
        <v>汉族</v>
      </c>
      <c r="D41" s="6" t="s">
        <v>43</v>
      </c>
    </row>
    <row r="42" spans="1:4" ht="13.5" customHeight="1">
      <c r="A42" s="5" t="str">
        <f>"王玉铮"</f>
        <v>王玉铮</v>
      </c>
      <c r="B42" s="5" t="str">
        <f t="shared" si="11"/>
        <v>女</v>
      </c>
      <c r="C42" s="5" t="str">
        <f t="shared" si="12"/>
        <v>汉族</v>
      </c>
      <c r="D42" s="6" t="s">
        <v>44</v>
      </c>
    </row>
    <row r="43" spans="1:4" ht="13.5" customHeight="1">
      <c r="A43" s="5" t="str">
        <f>"李仲亮"</f>
        <v>李仲亮</v>
      </c>
      <c r="B43" s="5" t="str">
        <f aca="true" t="shared" si="13" ref="B43:B48">"男"</f>
        <v>男</v>
      </c>
      <c r="C43" s="5" t="str">
        <f t="shared" si="12"/>
        <v>汉族</v>
      </c>
      <c r="D43" s="6" t="s">
        <v>45</v>
      </c>
    </row>
    <row r="44" spans="1:4" ht="13.5" customHeight="1">
      <c r="A44" s="5" t="str">
        <f>"严丽凤"</f>
        <v>严丽凤</v>
      </c>
      <c r="B44" s="5" t="str">
        <f aca="true" t="shared" si="14" ref="B44:B47">"女"</f>
        <v>女</v>
      </c>
      <c r="C44" s="5" t="str">
        <f t="shared" si="12"/>
        <v>汉族</v>
      </c>
      <c r="D44" s="6" t="s">
        <v>46</v>
      </c>
    </row>
    <row r="45" spans="1:4" ht="13.5" customHeight="1">
      <c r="A45" s="5" t="str">
        <f>"黎振国"</f>
        <v>黎振国</v>
      </c>
      <c r="B45" s="5" t="str">
        <f t="shared" si="13"/>
        <v>男</v>
      </c>
      <c r="C45" s="5" t="str">
        <f t="shared" si="12"/>
        <v>汉族</v>
      </c>
      <c r="D45" s="6" t="s">
        <v>47</v>
      </c>
    </row>
    <row r="46" spans="1:4" ht="13.5" customHeight="1">
      <c r="A46" s="5" t="str">
        <f>"李卓蓓"</f>
        <v>李卓蓓</v>
      </c>
      <c r="B46" s="5" t="str">
        <f t="shared" si="14"/>
        <v>女</v>
      </c>
      <c r="C46" s="5" t="str">
        <f t="shared" si="12"/>
        <v>汉族</v>
      </c>
      <c r="D46" s="6" t="s">
        <v>48</v>
      </c>
    </row>
    <row r="47" spans="1:4" ht="13.5" customHeight="1">
      <c r="A47" s="5" t="str">
        <f>"王扬冰"</f>
        <v>王扬冰</v>
      </c>
      <c r="B47" s="5" t="str">
        <f t="shared" si="14"/>
        <v>女</v>
      </c>
      <c r="C47" s="5" t="str">
        <f t="shared" si="12"/>
        <v>汉族</v>
      </c>
      <c r="D47" s="6" t="s">
        <v>49</v>
      </c>
    </row>
    <row r="48" spans="1:4" ht="13.5" customHeight="1">
      <c r="A48" s="5" t="str">
        <f>"覃达文"</f>
        <v>覃达文</v>
      </c>
      <c r="B48" s="5" t="str">
        <f t="shared" si="13"/>
        <v>男</v>
      </c>
      <c r="C48" s="5" t="str">
        <f t="shared" si="12"/>
        <v>汉族</v>
      </c>
      <c r="D48" s="6" t="s">
        <v>50</v>
      </c>
    </row>
    <row r="49" spans="1:4" ht="13.5" customHeight="1">
      <c r="A49" s="5" t="str">
        <f>"王伯淋"</f>
        <v>王伯淋</v>
      </c>
      <c r="B49" s="5" t="str">
        <f aca="true" t="shared" si="15" ref="B49:B55">"女"</f>
        <v>女</v>
      </c>
      <c r="C49" s="5" t="str">
        <f t="shared" si="12"/>
        <v>汉族</v>
      </c>
      <c r="D49" s="6" t="s">
        <v>51</v>
      </c>
    </row>
    <row r="50" spans="1:4" ht="13.5" customHeight="1">
      <c r="A50" s="5" t="str">
        <f>"连珈敏"</f>
        <v>连珈敏</v>
      </c>
      <c r="B50" s="5" t="str">
        <f t="shared" si="15"/>
        <v>女</v>
      </c>
      <c r="C50" s="5" t="str">
        <f t="shared" si="12"/>
        <v>汉族</v>
      </c>
      <c r="D50" s="6" t="s">
        <v>52</v>
      </c>
    </row>
    <row r="51" spans="1:4" ht="13.5" customHeight="1">
      <c r="A51" s="5" t="str">
        <f>"钟捷羽"</f>
        <v>钟捷羽</v>
      </c>
      <c r="B51" s="5" t="str">
        <f t="shared" si="15"/>
        <v>女</v>
      </c>
      <c r="C51" s="5" t="str">
        <f t="shared" si="12"/>
        <v>汉族</v>
      </c>
      <c r="D51" s="6" t="s">
        <v>53</v>
      </c>
    </row>
    <row r="52" spans="1:4" ht="13.5" customHeight="1">
      <c r="A52" s="5" t="str">
        <f>"叶晓慧"</f>
        <v>叶晓慧</v>
      </c>
      <c r="B52" s="5" t="str">
        <f t="shared" si="15"/>
        <v>女</v>
      </c>
      <c r="C52" s="5" t="str">
        <f t="shared" si="12"/>
        <v>汉族</v>
      </c>
      <c r="D52" s="6" t="s">
        <v>54</v>
      </c>
    </row>
    <row r="53" spans="1:4" ht="13.5" customHeight="1">
      <c r="A53" s="5" t="str">
        <f>"李科迁"</f>
        <v>李科迁</v>
      </c>
      <c r="B53" s="5" t="str">
        <f t="shared" si="15"/>
        <v>女</v>
      </c>
      <c r="C53" s="5" t="str">
        <f t="shared" si="12"/>
        <v>汉族</v>
      </c>
      <c r="D53" s="6" t="s">
        <v>55</v>
      </c>
    </row>
    <row r="54" spans="1:4" ht="13.5" customHeight="1">
      <c r="A54" s="5" t="str">
        <f>"陈皇妤"</f>
        <v>陈皇妤</v>
      </c>
      <c r="B54" s="5" t="str">
        <f t="shared" si="15"/>
        <v>女</v>
      </c>
      <c r="C54" s="5" t="str">
        <f t="shared" si="12"/>
        <v>汉族</v>
      </c>
      <c r="D54" s="6" t="s">
        <v>56</v>
      </c>
    </row>
    <row r="55" spans="1:4" ht="13.5" customHeight="1">
      <c r="A55" s="5" t="str">
        <f>"莫开惠"</f>
        <v>莫开惠</v>
      </c>
      <c r="B55" s="5" t="str">
        <f t="shared" si="15"/>
        <v>女</v>
      </c>
      <c r="C55" s="5" t="str">
        <f t="shared" si="12"/>
        <v>汉族</v>
      </c>
      <c r="D55" s="6" t="s">
        <v>57</v>
      </c>
    </row>
    <row r="56" spans="1:4" ht="13.5" customHeight="1">
      <c r="A56" s="5" t="str">
        <f>"符崇河"</f>
        <v>符崇河</v>
      </c>
      <c r="B56" s="5" t="str">
        <f>"男"</f>
        <v>男</v>
      </c>
      <c r="C56" s="5" t="str">
        <f t="shared" si="12"/>
        <v>汉族</v>
      </c>
      <c r="D56" s="6" t="s">
        <v>58</v>
      </c>
    </row>
    <row r="57" spans="1:4" ht="13.5" customHeight="1">
      <c r="A57" s="5" t="str">
        <f>"许蓉芳"</f>
        <v>许蓉芳</v>
      </c>
      <c r="B57" s="5" t="str">
        <f aca="true" t="shared" si="16" ref="B57:B68">"女"</f>
        <v>女</v>
      </c>
      <c r="C57" s="5" t="str">
        <f t="shared" si="12"/>
        <v>汉族</v>
      </c>
      <c r="D57" s="6" t="s">
        <v>59</v>
      </c>
    </row>
    <row r="58" spans="1:4" ht="13.5" customHeight="1">
      <c r="A58" s="5" t="str">
        <f>"龙恒锦"</f>
        <v>龙恒锦</v>
      </c>
      <c r="B58" s="5" t="str">
        <f t="shared" si="16"/>
        <v>女</v>
      </c>
      <c r="C58" s="5" t="str">
        <f t="shared" si="12"/>
        <v>汉族</v>
      </c>
      <c r="D58" s="6" t="s">
        <v>60</v>
      </c>
    </row>
    <row r="59" spans="1:4" ht="13.5" customHeight="1">
      <c r="A59" s="5" t="str">
        <f>"张俊郁"</f>
        <v>张俊郁</v>
      </c>
      <c r="B59" s="5" t="str">
        <f>"男"</f>
        <v>男</v>
      </c>
      <c r="C59" s="5" t="str">
        <f t="shared" si="12"/>
        <v>汉族</v>
      </c>
      <c r="D59" s="6" t="s">
        <v>61</v>
      </c>
    </row>
    <row r="60" spans="1:4" ht="13.5" customHeight="1">
      <c r="A60" s="5" t="str">
        <f>"刘亚妹"</f>
        <v>刘亚妹</v>
      </c>
      <c r="B60" s="5" t="str">
        <f t="shared" si="16"/>
        <v>女</v>
      </c>
      <c r="C60" s="5" t="str">
        <f t="shared" si="12"/>
        <v>汉族</v>
      </c>
      <c r="D60" s="6" t="s">
        <v>62</v>
      </c>
    </row>
    <row r="61" spans="1:4" ht="13.5" customHeight="1">
      <c r="A61" s="5" t="str">
        <f>"郑燕"</f>
        <v>郑燕</v>
      </c>
      <c r="B61" s="5" t="str">
        <f t="shared" si="16"/>
        <v>女</v>
      </c>
      <c r="C61" s="5" t="str">
        <f t="shared" si="12"/>
        <v>汉族</v>
      </c>
      <c r="D61" s="6" t="s">
        <v>63</v>
      </c>
    </row>
    <row r="62" spans="1:4" ht="13.5" customHeight="1">
      <c r="A62" s="5" t="str">
        <f>"陈小应"</f>
        <v>陈小应</v>
      </c>
      <c r="B62" s="5" t="str">
        <f t="shared" si="16"/>
        <v>女</v>
      </c>
      <c r="C62" s="5" t="str">
        <f t="shared" si="12"/>
        <v>汉族</v>
      </c>
      <c r="D62" s="6" t="s">
        <v>64</v>
      </c>
    </row>
    <row r="63" spans="1:4" ht="13.5" customHeight="1">
      <c r="A63" s="5" t="str">
        <f>"陈光美"</f>
        <v>陈光美</v>
      </c>
      <c r="B63" s="5" t="str">
        <f t="shared" si="16"/>
        <v>女</v>
      </c>
      <c r="C63" s="5" t="str">
        <f t="shared" si="12"/>
        <v>汉族</v>
      </c>
      <c r="D63" s="6" t="s">
        <v>65</v>
      </c>
    </row>
    <row r="64" spans="1:4" ht="13.5" customHeight="1">
      <c r="A64" s="5" t="str">
        <f>"苏妍"</f>
        <v>苏妍</v>
      </c>
      <c r="B64" s="5" t="str">
        <f t="shared" si="16"/>
        <v>女</v>
      </c>
      <c r="C64" s="5" t="str">
        <f t="shared" si="12"/>
        <v>汉族</v>
      </c>
      <c r="D64" s="6" t="s">
        <v>66</v>
      </c>
    </row>
    <row r="65" spans="1:4" ht="13.5" customHeight="1">
      <c r="A65" s="5" t="str">
        <f>"刘瑾"</f>
        <v>刘瑾</v>
      </c>
      <c r="B65" s="5" t="str">
        <f t="shared" si="16"/>
        <v>女</v>
      </c>
      <c r="C65" s="5" t="str">
        <f t="shared" si="12"/>
        <v>汉族</v>
      </c>
      <c r="D65" s="6" t="s">
        <v>67</v>
      </c>
    </row>
    <row r="66" spans="1:4" ht="13.5" customHeight="1">
      <c r="A66" s="5" t="str">
        <f>"莫金丽"</f>
        <v>莫金丽</v>
      </c>
      <c r="B66" s="5" t="str">
        <f t="shared" si="16"/>
        <v>女</v>
      </c>
      <c r="C66" s="5" t="str">
        <f t="shared" si="12"/>
        <v>汉族</v>
      </c>
      <c r="D66" s="6" t="s">
        <v>68</v>
      </c>
    </row>
    <row r="67" spans="1:4" ht="13.5" customHeight="1">
      <c r="A67" s="5" t="str">
        <f>"王培佳"</f>
        <v>王培佳</v>
      </c>
      <c r="B67" s="5" t="str">
        <f t="shared" si="16"/>
        <v>女</v>
      </c>
      <c r="C67" s="5" t="str">
        <f t="shared" si="12"/>
        <v>汉族</v>
      </c>
      <c r="D67" s="6" t="s">
        <v>69</v>
      </c>
    </row>
    <row r="68" spans="1:4" ht="13.5" customHeight="1">
      <c r="A68" s="5" t="str">
        <f>"吕晓芹"</f>
        <v>吕晓芹</v>
      </c>
      <c r="B68" s="5" t="str">
        <f t="shared" si="16"/>
        <v>女</v>
      </c>
      <c r="C68" s="5" t="str">
        <f t="shared" si="12"/>
        <v>汉族</v>
      </c>
      <c r="D68" s="6" t="s">
        <v>70</v>
      </c>
    </row>
    <row r="69" spans="1:4" ht="13.5" customHeight="1">
      <c r="A69" s="5" t="str">
        <f>"徐键"</f>
        <v>徐键</v>
      </c>
      <c r="B69" s="5" t="str">
        <f>"男"</f>
        <v>男</v>
      </c>
      <c r="C69" s="5" t="str">
        <f t="shared" si="12"/>
        <v>汉族</v>
      </c>
      <c r="D69" s="6" t="s">
        <v>71</v>
      </c>
    </row>
    <row r="70" spans="1:4" ht="13.5" customHeight="1">
      <c r="A70" s="5" t="str">
        <f>"周琼花"</f>
        <v>周琼花</v>
      </c>
      <c r="B70" s="5" t="str">
        <f aca="true" t="shared" si="17" ref="B70:B74">"女"</f>
        <v>女</v>
      </c>
      <c r="C70" s="5" t="str">
        <f t="shared" si="12"/>
        <v>汉族</v>
      </c>
      <c r="D70" s="6" t="s">
        <v>72</v>
      </c>
    </row>
    <row r="71" spans="1:4" ht="13.5" customHeight="1">
      <c r="A71" s="5" t="str">
        <f>"李有娜"</f>
        <v>李有娜</v>
      </c>
      <c r="B71" s="5" t="str">
        <f t="shared" si="17"/>
        <v>女</v>
      </c>
      <c r="C71" s="5" t="str">
        <f t="shared" si="12"/>
        <v>汉族</v>
      </c>
      <c r="D71" s="6" t="s">
        <v>73</v>
      </c>
    </row>
    <row r="72" spans="1:4" ht="13.5" customHeight="1">
      <c r="A72" s="5" t="str">
        <f>"冯明平"</f>
        <v>冯明平</v>
      </c>
      <c r="B72" s="5" t="str">
        <f>"男"</f>
        <v>男</v>
      </c>
      <c r="C72" s="5" t="str">
        <f t="shared" si="12"/>
        <v>汉族</v>
      </c>
      <c r="D72" s="6" t="s">
        <v>74</v>
      </c>
    </row>
    <row r="73" spans="1:4" ht="13.5" customHeight="1">
      <c r="A73" s="5" t="str">
        <f>"林素素"</f>
        <v>林素素</v>
      </c>
      <c r="B73" s="5" t="str">
        <f t="shared" si="17"/>
        <v>女</v>
      </c>
      <c r="C73" s="5" t="str">
        <f aca="true" t="shared" si="18" ref="C73:C76">"黎族"</f>
        <v>黎族</v>
      </c>
      <c r="D73" s="6" t="s">
        <v>75</v>
      </c>
    </row>
    <row r="74" spans="1:4" ht="13.5" customHeight="1">
      <c r="A74" s="5" t="str">
        <f>"刘文灵"</f>
        <v>刘文灵</v>
      </c>
      <c r="B74" s="5" t="str">
        <f t="shared" si="17"/>
        <v>女</v>
      </c>
      <c r="C74" s="5" t="str">
        <f t="shared" si="18"/>
        <v>黎族</v>
      </c>
      <c r="D74" s="6" t="s">
        <v>76</v>
      </c>
    </row>
    <row r="75" spans="1:4" ht="13.5" customHeight="1">
      <c r="A75" s="5" t="str">
        <f>"董昌吉"</f>
        <v>董昌吉</v>
      </c>
      <c r="B75" s="5" t="str">
        <f>"男"</f>
        <v>男</v>
      </c>
      <c r="C75" s="5" t="str">
        <f t="shared" si="18"/>
        <v>黎族</v>
      </c>
      <c r="D75" s="6" t="s">
        <v>77</v>
      </c>
    </row>
    <row r="76" spans="1:4" ht="13.5" customHeight="1">
      <c r="A76" s="5" t="str">
        <f>"符月美"</f>
        <v>符月美</v>
      </c>
      <c r="B76" s="5" t="str">
        <f aca="true" t="shared" si="19" ref="B76:B84">"女"</f>
        <v>女</v>
      </c>
      <c r="C76" s="5" t="str">
        <f t="shared" si="18"/>
        <v>黎族</v>
      </c>
      <c r="D76" s="6" t="s">
        <v>78</v>
      </c>
    </row>
    <row r="77" spans="1:4" ht="13.5" customHeight="1">
      <c r="A77" s="5" t="str">
        <f>"王冬利"</f>
        <v>王冬利</v>
      </c>
      <c r="B77" s="5" t="str">
        <f t="shared" si="19"/>
        <v>女</v>
      </c>
      <c r="C77" s="5" t="str">
        <f aca="true" t="shared" si="20" ref="C77:C81">"汉族"</f>
        <v>汉族</v>
      </c>
      <c r="D77" s="6" t="s">
        <v>79</v>
      </c>
    </row>
    <row r="78" spans="1:4" ht="13.5" customHeight="1">
      <c r="A78" s="5" t="str">
        <f>"林志婷"</f>
        <v>林志婷</v>
      </c>
      <c r="B78" s="5" t="str">
        <f t="shared" si="19"/>
        <v>女</v>
      </c>
      <c r="C78" s="5" t="str">
        <f t="shared" si="20"/>
        <v>汉族</v>
      </c>
      <c r="D78" s="6" t="s">
        <v>80</v>
      </c>
    </row>
    <row r="79" spans="1:4" ht="13.5" customHeight="1">
      <c r="A79" s="5" t="str">
        <f>"季园欣"</f>
        <v>季园欣</v>
      </c>
      <c r="B79" s="5" t="str">
        <f t="shared" si="19"/>
        <v>女</v>
      </c>
      <c r="C79" s="5" t="str">
        <f t="shared" si="20"/>
        <v>汉族</v>
      </c>
      <c r="D79" s="6" t="s">
        <v>81</v>
      </c>
    </row>
    <row r="80" spans="1:4" ht="13.5" customHeight="1">
      <c r="A80" s="5" t="str">
        <f>"黄金妹"</f>
        <v>黄金妹</v>
      </c>
      <c r="B80" s="5" t="str">
        <f t="shared" si="19"/>
        <v>女</v>
      </c>
      <c r="C80" s="5" t="str">
        <f t="shared" si="20"/>
        <v>汉族</v>
      </c>
      <c r="D80" s="6" t="s">
        <v>82</v>
      </c>
    </row>
    <row r="81" spans="1:4" ht="13.5" customHeight="1">
      <c r="A81" s="5" t="str">
        <f>"柯维银"</f>
        <v>柯维银</v>
      </c>
      <c r="B81" s="5" t="str">
        <f t="shared" si="19"/>
        <v>女</v>
      </c>
      <c r="C81" s="5" t="str">
        <f t="shared" si="20"/>
        <v>汉族</v>
      </c>
      <c r="D81" s="6" t="s">
        <v>83</v>
      </c>
    </row>
    <row r="82" spans="1:4" ht="13.5" customHeight="1">
      <c r="A82" s="5" t="str">
        <f>"杜杨柳"</f>
        <v>杜杨柳</v>
      </c>
      <c r="B82" s="5" t="str">
        <f t="shared" si="19"/>
        <v>女</v>
      </c>
      <c r="C82" s="5" t="str">
        <f>"黎族"</f>
        <v>黎族</v>
      </c>
      <c r="D82" s="6" t="s">
        <v>84</v>
      </c>
    </row>
    <row r="83" spans="1:4" ht="13.5" customHeight="1">
      <c r="A83" s="5" t="str">
        <f>"林明妮"</f>
        <v>林明妮</v>
      </c>
      <c r="B83" s="5" t="str">
        <f t="shared" si="19"/>
        <v>女</v>
      </c>
      <c r="C83" s="5" t="str">
        <f aca="true" t="shared" si="21" ref="C83:C88">"汉族"</f>
        <v>汉族</v>
      </c>
      <c r="D83" s="6" t="s">
        <v>85</v>
      </c>
    </row>
    <row r="84" spans="1:4" ht="13.5" customHeight="1">
      <c r="A84" s="5" t="str">
        <f>"黄丽"</f>
        <v>黄丽</v>
      </c>
      <c r="B84" s="5" t="str">
        <f t="shared" si="19"/>
        <v>女</v>
      </c>
      <c r="C84" s="5" t="str">
        <f t="shared" si="21"/>
        <v>汉族</v>
      </c>
      <c r="D84" s="6" t="s">
        <v>86</v>
      </c>
    </row>
    <row r="85" spans="1:4" ht="13.5" customHeight="1">
      <c r="A85" s="5" t="str">
        <f>"滕校毅"</f>
        <v>滕校毅</v>
      </c>
      <c r="B85" s="5" t="str">
        <f>"男"</f>
        <v>男</v>
      </c>
      <c r="C85" s="5" t="str">
        <f t="shared" si="21"/>
        <v>汉族</v>
      </c>
      <c r="D85" s="6" t="s">
        <v>87</v>
      </c>
    </row>
    <row r="86" spans="1:4" ht="13.5" customHeight="1">
      <c r="A86" s="5" t="str">
        <f>"陈娟"</f>
        <v>陈娟</v>
      </c>
      <c r="B86" s="5" t="str">
        <f aca="true" t="shared" si="22" ref="B86:B97">"女"</f>
        <v>女</v>
      </c>
      <c r="C86" s="5" t="str">
        <f t="shared" si="21"/>
        <v>汉族</v>
      </c>
      <c r="D86" s="6" t="s">
        <v>88</v>
      </c>
    </row>
    <row r="87" spans="1:4" ht="13.5" customHeight="1">
      <c r="A87" s="5" t="str">
        <f>"邢世英"</f>
        <v>邢世英</v>
      </c>
      <c r="B87" s="5" t="str">
        <f t="shared" si="22"/>
        <v>女</v>
      </c>
      <c r="C87" s="5" t="str">
        <f t="shared" si="21"/>
        <v>汉族</v>
      </c>
      <c r="D87" s="6" t="s">
        <v>89</v>
      </c>
    </row>
    <row r="88" spans="1:4" ht="13.5" customHeight="1">
      <c r="A88" s="5" t="str">
        <f>"陈云雁"</f>
        <v>陈云雁</v>
      </c>
      <c r="B88" s="5" t="str">
        <f t="shared" si="22"/>
        <v>女</v>
      </c>
      <c r="C88" s="5" t="str">
        <f t="shared" si="21"/>
        <v>汉族</v>
      </c>
      <c r="D88" s="6" t="s">
        <v>90</v>
      </c>
    </row>
    <row r="89" spans="1:4" ht="13.5" customHeight="1">
      <c r="A89" s="5" t="str">
        <f>"陈凌仪"</f>
        <v>陈凌仪</v>
      </c>
      <c r="B89" s="5" t="str">
        <f t="shared" si="22"/>
        <v>女</v>
      </c>
      <c r="C89" s="5" t="str">
        <f aca="true" t="shared" si="23" ref="C89:C93">"黎族"</f>
        <v>黎族</v>
      </c>
      <c r="D89" s="6" t="s">
        <v>91</v>
      </c>
    </row>
    <row r="90" spans="1:4" ht="13.5" customHeight="1">
      <c r="A90" s="5" t="str">
        <f>"梁婷"</f>
        <v>梁婷</v>
      </c>
      <c r="B90" s="5" t="str">
        <f t="shared" si="22"/>
        <v>女</v>
      </c>
      <c r="C90" s="5" t="str">
        <f>"苗族"</f>
        <v>苗族</v>
      </c>
      <c r="D90" s="6" t="s">
        <v>92</v>
      </c>
    </row>
    <row r="91" spans="1:4" ht="13.5" customHeight="1">
      <c r="A91" s="5" t="str">
        <f>"王燕子"</f>
        <v>王燕子</v>
      </c>
      <c r="B91" s="5" t="str">
        <f t="shared" si="22"/>
        <v>女</v>
      </c>
      <c r="C91" s="5" t="str">
        <f t="shared" si="23"/>
        <v>黎族</v>
      </c>
      <c r="D91" s="6" t="s">
        <v>93</v>
      </c>
    </row>
    <row r="92" spans="1:4" ht="13.5" customHeight="1">
      <c r="A92" s="5" t="str">
        <f>"黄智青"</f>
        <v>黄智青</v>
      </c>
      <c r="B92" s="5" t="str">
        <f t="shared" si="22"/>
        <v>女</v>
      </c>
      <c r="C92" s="5" t="str">
        <f t="shared" si="23"/>
        <v>黎族</v>
      </c>
      <c r="D92" s="6" t="s">
        <v>94</v>
      </c>
    </row>
    <row r="93" spans="1:4" ht="13.5" customHeight="1">
      <c r="A93" s="5" t="str">
        <f>"陈扬"</f>
        <v>陈扬</v>
      </c>
      <c r="B93" s="5" t="str">
        <f t="shared" si="22"/>
        <v>女</v>
      </c>
      <c r="C93" s="5" t="str">
        <f t="shared" si="23"/>
        <v>黎族</v>
      </c>
      <c r="D93" s="6" t="s">
        <v>95</v>
      </c>
    </row>
    <row r="94" spans="1:4" ht="13.5" customHeight="1">
      <c r="A94" s="5" t="str">
        <f>"黄萍"</f>
        <v>黄萍</v>
      </c>
      <c r="B94" s="5" t="str">
        <f t="shared" si="22"/>
        <v>女</v>
      </c>
      <c r="C94" s="5" t="str">
        <f aca="true" t="shared" si="24" ref="C94:C99">"汉族"</f>
        <v>汉族</v>
      </c>
      <c r="D94" s="6" t="s">
        <v>96</v>
      </c>
    </row>
    <row r="95" spans="1:4" ht="13.5" customHeight="1">
      <c r="A95" s="5" t="str">
        <f>"陈凤"</f>
        <v>陈凤</v>
      </c>
      <c r="B95" s="5" t="str">
        <f t="shared" si="22"/>
        <v>女</v>
      </c>
      <c r="C95" s="5" t="str">
        <f t="shared" si="24"/>
        <v>汉族</v>
      </c>
      <c r="D95" s="6" t="s">
        <v>97</v>
      </c>
    </row>
    <row r="96" spans="1:4" ht="13.5" customHeight="1">
      <c r="A96" s="5" t="str">
        <f>"周燕来"</f>
        <v>周燕来</v>
      </c>
      <c r="B96" s="5" t="str">
        <f t="shared" si="22"/>
        <v>女</v>
      </c>
      <c r="C96" s="5" t="str">
        <f t="shared" si="24"/>
        <v>汉族</v>
      </c>
      <c r="D96" s="6" t="s">
        <v>98</v>
      </c>
    </row>
    <row r="97" spans="1:4" ht="13.5" customHeight="1">
      <c r="A97" s="5" t="str">
        <f>"李积"</f>
        <v>李积</v>
      </c>
      <c r="B97" s="5" t="str">
        <f t="shared" si="22"/>
        <v>女</v>
      </c>
      <c r="C97" s="5" t="str">
        <f t="shared" si="24"/>
        <v>汉族</v>
      </c>
      <c r="D97" s="6" t="s">
        <v>99</v>
      </c>
    </row>
    <row r="98" spans="1:4" ht="13.5" customHeight="1">
      <c r="A98" s="5" t="str">
        <f>"陈晓虹"</f>
        <v>陈晓虹</v>
      </c>
      <c r="B98" s="5" t="str">
        <f aca="true" t="shared" si="25" ref="B98:B101">"男"</f>
        <v>男</v>
      </c>
      <c r="C98" s="5" t="str">
        <f t="shared" si="24"/>
        <v>汉族</v>
      </c>
      <c r="D98" s="6" t="s">
        <v>100</v>
      </c>
    </row>
    <row r="99" spans="1:4" ht="13.5" customHeight="1">
      <c r="A99" s="5" t="str">
        <f>"谭程锴"</f>
        <v>谭程锴</v>
      </c>
      <c r="B99" s="5" t="str">
        <f t="shared" si="25"/>
        <v>男</v>
      </c>
      <c r="C99" s="5" t="str">
        <f t="shared" si="24"/>
        <v>汉族</v>
      </c>
      <c r="D99" s="6" t="s">
        <v>101</v>
      </c>
    </row>
    <row r="100" spans="1:4" ht="13.5" customHeight="1">
      <c r="A100" s="5" t="str">
        <f>"符蕾"</f>
        <v>符蕾</v>
      </c>
      <c r="B100" s="5" t="str">
        <f aca="true" t="shared" si="26" ref="B100:B104">"女"</f>
        <v>女</v>
      </c>
      <c r="C100" s="5" t="str">
        <f aca="true" t="shared" si="27" ref="C100:C105">"黎族"</f>
        <v>黎族</v>
      </c>
      <c r="D100" s="6" t="s">
        <v>102</v>
      </c>
    </row>
    <row r="101" spans="1:4" ht="13.5" customHeight="1">
      <c r="A101" s="5" t="str">
        <f>"傅后烽"</f>
        <v>傅后烽</v>
      </c>
      <c r="B101" s="5" t="str">
        <f t="shared" si="25"/>
        <v>男</v>
      </c>
      <c r="C101" s="5" t="str">
        <f aca="true" t="shared" si="28" ref="C101:C103">"汉族"</f>
        <v>汉族</v>
      </c>
      <c r="D101" s="6" t="s">
        <v>103</v>
      </c>
    </row>
    <row r="102" spans="1:4" ht="13.5" customHeight="1">
      <c r="A102" s="5" t="str">
        <f>"陈颖音"</f>
        <v>陈颖音</v>
      </c>
      <c r="B102" s="5" t="str">
        <f t="shared" si="26"/>
        <v>女</v>
      </c>
      <c r="C102" s="5" t="str">
        <f t="shared" si="28"/>
        <v>汉族</v>
      </c>
      <c r="D102" s="6" t="s">
        <v>104</v>
      </c>
    </row>
    <row r="103" spans="1:4" ht="13.5" customHeight="1">
      <c r="A103" s="5" t="str">
        <f>"周小莉"</f>
        <v>周小莉</v>
      </c>
      <c r="B103" s="5" t="str">
        <f t="shared" si="26"/>
        <v>女</v>
      </c>
      <c r="C103" s="5" t="str">
        <f t="shared" si="28"/>
        <v>汉族</v>
      </c>
      <c r="D103" s="6" t="s">
        <v>105</v>
      </c>
    </row>
    <row r="104" spans="1:4" ht="13.5" customHeight="1">
      <c r="A104" s="5" t="str">
        <f>"王巧玉"</f>
        <v>王巧玉</v>
      </c>
      <c r="B104" s="5" t="str">
        <f t="shared" si="26"/>
        <v>女</v>
      </c>
      <c r="C104" s="5" t="str">
        <f t="shared" si="27"/>
        <v>黎族</v>
      </c>
      <c r="D104" s="6" t="s">
        <v>106</v>
      </c>
    </row>
    <row r="105" spans="1:4" ht="13.5" customHeight="1">
      <c r="A105" s="5" t="str">
        <f>"林仕栋"</f>
        <v>林仕栋</v>
      </c>
      <c r="B105" s="5" t="str">
        <f aca="true" t="shared" si="29" ref="B105:B110">"男"</f>
        <v>男</v>
      </c>
      <c r="C105" s="5" t="str">
        <f t="shared" si="27"/>
        <v>黎族</v>
      </c>
      <c r="D105" s="6" t="s">
        <v>107</v>
      </c>
    </row>
    <row r="106" spans="1:4" ht="13.5" customHeight="1">
      <c r="A106" s="5" t="str">
        <f>"郑亚玲"</f>
        <v>郑亚玲</v>
      </c>
      <c r="B106" s="5" t="str">
        <f aca="true" t="shared" si="30" ref="B106:B111">"女"</f>
        <v>女</v>
      </c>
      <c r="C106" s="5" t="str">
        <f aca="true" t="shared" si="31" ref="C106:C108">"汉族"</f>
        <v>汉族</v>
      </c>
      <c r="D106" s="6" t="s">
        <v>108</v>
      </c>
    </row>
    <row r="107" spans="1:4" ht="13.5" customHeight="1">
      <c r="A107" s="5" t="str">
        <f>"王亚闪"</f>
        <v>王亚闪</v>
      </c>
      <c r="B107" s="5" t="str">
        <f t="shared" si="29"/>
        <v>男</v>
      </c>
      <c r="C107" s="5" t="str">
        <f t="shared" si="31"/>
        <v>汉族</v>
      </c>
      <c r="D107" s="6" t="s">
        <v>109</v>
      </c>
    </row>
    <row r="108" spans="1:4" ht="13.5" customHeight="1">
      <c r="A108" s="5" t="str">
        <f>"龙丹"</f>
        <v>龙丹</v>
      </c>
      <c r="B108" s="5" t="str">
        <f t="shared" si="30"/>
        <v>女</v>
      </c>
      <c r="C108" s="5" t="str">
        <f t="shared" si="31"/>
        <v>汉族</v>
      </c>
      <c r="D108" s="6" t="s">
        <v>110</v>
      </c>
    </row>
    <row r="109" spans="1:4" ht="13.5" customHeight="1">
      <c r="A109" s="5" t="str">
        <f>"张运安"</f>
        <v>张运安</v>
      </c>
      <c r="B109" s="5" t="str">
        <f t="shared" si="29"/>
        <v>男</v>
      </c>
      <c r="C109" s="5" t="str">
        <f aca="true" t="shared" si="32" ref="C109:C113">"黎族"</f>
        <v>黎族</v>
      </c>
      <c r="D109" s="6" t="s">
        <v>111</v>
      </c>
    </row>
    <row r="110" spans="1:4" ht="13.5" customHeight="1">
      <c r="A110" s="5" t="str">
        <f>"李振"</f>
        <v>李振</v>
      </c>
      <c r="B110" s="5" t="str">
        <f t="shared" si="29"/>
        <v>男</v>
      </c>
      <c r="C110" s="5" t="str">
        <f aca="true" t="shared" si="33" ref="C110:C114">"汉族"</f>
        <v>汉族</v>
      </c>
      <c r="D110" s="6" t="s">
        <v>112</v>
      </c>
    </row>
    <row r="111" spans="1:4" ht="13.5" customHeight="1">
      <c r="A111" s="5" t="str">
        <f>"江玮玮"</f>
        <v>江玮玮</v>
      </c>
      <c r="B111" s="5" t="str">
        <f t="shared" si="30"/>
        <v>女</v>
      </c>
      <c r="C111" s="5" t="str">
        <f t="shared" si="32"/>
        <v>黎族</v>
      </c>
      <c r="D111" s="6" t="s">
        <v>113</v>
      </c>
    </row>
    <row r="112" spans="1:4" ht="13.5" customHeight="1">
      <c r="A112" s="5" t="str">
        <f>"林一鹏"</f>
        <v>林一鹏</v>
      </c>
      <c r="B112" s="5" t="str">
        <f aca="true" t="shared" si="34" ref="B112:B116">"男"</f>
        <v>男</v>
      </c>
      <c r="C112" s="5" t="str">
        <f t="shared" si="33"/>
        <v>汉族</v>
      </c>
      <c r="D112" s="6" t="s">
        <v>114</v>
      </c>
    </row>
    <row r="113" spans="1:4" ht="13.5" customHeight="1">
      <c r="A113" s="5" t="str">
        <f>"陈云蓓"</f>
        <v>陈云蓓</v>
      </c>
      <c r="B113" s="5" t="str">
        <f aca="true" t="shared" si="35" ref="B113:B121">"女"</f>
        <v>女</v>
      </c>
      <c r="C113" s="5" t="str">
        <f t="shared" si="32"/>
        <v>黎族</v>
      </c>
      <c r="D113" s="6" t="s">
        <v>115</v>
      </c>
    </row>
    <row r="114" spans="1:4" ht="13.5" customHeight="1">
      <c r="A114" s="5" t="str">
        <f>"李佳佳"</f>
        <v>李佳佳</v>
      </c>
      <c r="B114" s="5" t="str">
        <f t="shared" si="34"/>
        <v>男</v>
      </c>
      <c r="C114" s="5" t="str">
        <f t="shared" si="33"/>
        <v>汉族</v>
      </c>
      <c r="D114" s="6" t="s">
        <v>116</v>
      </c>
    </row>
    <row r="115" spans="1:4" ht="13.5" customHeight="1">
      <c r="A115" s="5" t="str">
        <f>"郑珠倍"</f>
        <v>郑珠倍</v>
      </c>
      <c r="B115" s="5" t="str">
        <f t="shared" si="35"/>
        <v>女</v>
      </c>
      <c r="C115" s="5" t="str">
        <f aca="true" t="shared" si="36" ref="C115:C118">"黎族"</f>
        <v>黎族</v>
      </c>
      <c r="D115" s="6" t="s">
        <v>117</v>
      </c>
    </row>
    <row r="116" spans="1:4" ht="13.5" customHeight="1">
      <c r="A116" s="5" t="str">
        <f>"吴春杨"</f>
        <v>吴春杨</v>
      </c>
      <c r="B116" s="5" t="str">
        <f t="shared" si="34"/>
        <v>男</v>
      </c>
      <c r="C116" s="5" t="str">
        <f aca="true" t="shared" si="37" ref="C116:C120">"汉族"</f>
        <v>汉族</v>
      </c>
      <c r="D116" s="6" t="s">
        <v>118</v>
      </c>
    </row>
    <row r="117" spans="1:4" ht="13.5" customHeight="1">
      <c r="A117" s="5" t="str">
        <f>"王珊珊"</f>
        <v>王珊珊</v>
      </c>
      <c r="B117" s="5" t="str">
        <f t="shared" si="35"/>
        <v>女</v>
      </c>
      <c r="C117" s="5" t="str">
        <f t="shared" si="36"/>
        <v>黎族</v>
      </c>
      <c r="D117" s="6" t="s">
        <v>119</v>
      </c>
    </row>
    <row r="118" spans="1:4" ht="13.5" customHeight="1">
      <c r="A118" s="5" t="str">
        <f>"黄艳"</f>
        <v>黄艳</v>
      </c>
      <c r="B118" s="5" t="str">
        <f t="shared" si="35"/>
        <v>女</v>
      </c>
      <c r="C118" s="5" t="str">
        <f t="shared" si="36"/>
        <v>黎族</v>
      </c>
      <c r="D118" s="6" t="s">
        <v>120</v>
      </c>
    </row>
    <row r="119" spans="1:4" ht="13.5" customHeight="1">
      <c r="A119" s="5" t="str">
        <f>"吴晶晶"</f>
        <v>吴晶晶</v>
      </c>
      <c r="B119" s="5" t="str">
        <f t="shared" si="35"/>
        <v>女</v>
      </c>
      <c r="C119" s="5" t="str">
        <f t="shared" si="37"/>
        <v>汉族</v>
      </c>
      <c r="D119" s="6" t="s">
        <v>121</v>
      </c>
    </row>
    <row r="120" spans="1:4" ht="13.5" customHeight="1">
      <c r="A120" s="5" t="str">
        <f>"陈亮玉"</f>
        <v>陈亮玉</v>
      </c>
      <c r="B120" s="5" t="str">
        <f t="shared" si="35"/>
        <v>女</v>
      </c>
      <c r="C120" s="5" t="str">
        <f t="shared" si="37"/>
        <v>汉族</v>
      </c>
      <c r="D120" s="6" t="s">
        <v>122</v>
      </c>
    </row>
    <row r="121" spans="1:4" ht="13.5" customHeight="1">
      <c r="A121" s="5" t="str">
        <f>"庞基柳"</f>
        <v>庞基柳</v>
      </c>
      <c r="B121" s="5" t="str">
        <f t="shared" si="35"/>
        <v>女</v>
      </c>
      <c r="C121" s="5" t="str">
        <f>"黎族"</f>
        <v>黎族</v>
      </c>
      <c r="D121" s="6" t="s">
        <v>123</v>
      </c>
    </row>
    <row r="122" spans="1:4" ht="13.5" customHeight="1">
      <c r="A122" s="5" t="str">
        <f>"陈振宁"</f>
        <v>陈振宁</v>
      </c>
      <c r="B122" s="5" t="str">
        <f>"男"</f>
        <v>男</v>
      </c>
      <c r="C122" s="5" t="str">
        <f aca="true" t="shared" si="38" ref="C122:C125">"汉族"</f>
        <v>汉族</v>
      </c>
      <c r="D122" s="6" t="s">
        <v>124</v>
      </c>
    </row>
    <row r="123" spans="1:4" ht="13.5" customHeight="1">
      <c r="A123" s="5" t="str">
        <f>"丰云婷"</f>
        <v>丰云婷</v>
      </c>
      <c r="B123" s="5" t="str">
        <f aca="true" t="shared" si="39" ref="B123:B129">"女"</f>
        <v>女</v>
      </c>
      <c r="C123" s="5" t="str">
        <f t="shared" si="38"/>
        <v>汉族</v>
      </c>
      <c r="D123" s="6" t="s">
        <v>125</v>
      </c>
    </row>
    <row r="124" spans="1:4" ht="13.5" customHeight="1">
      <c r="A124" s="5" t="str">
        <f>"李春英"</f>
        <v>李春英</v>
      </c>
      <c r="B124" s="5" t="str">
        <f t="shared" si="39"/>
        <v>女</v>
      </c>
      <c r="C124" s="5" t="str">
        <f t="shared" si="38"/>
        <v>汉族</v>
      </c>
      <c r="D124" s="6" t="s">
        <v>126</v>
      </c>
    </row>
    <row r="125" spans="1:4" ht="13.5" customHeight="1">
      <c r="A125" s="5" t="str">
        <f>"李玲娇"</f>
        <v>李玲娇</v>
      </c>
      <c r="B125" s="5" t="str">
        <f t="shared" si="39"/>
        <v>女</v>
      </c>
      <c r="C125" s="5" t="str">
        <f t="shared" si="38"/>
        <v>汉族</v>
      </c>
      <c r="D125" s="6" t="s">
        <v>127</v>
      </c>
    </row>
    <row r="126" spans="1:4" ht="13.5" customHeight="1">
      <c r="A126" s="5" t="str">
        <f>"吴晓煜"</f>
        <v>吴晓煜</v>
      </c>
      <c r="B126" s="5" t="str">
        <f t="shared" si="39"/>
        <v>女</v>
      </c>
      <c r="C126" s="5" t="str">
        <f aca="true" t="shared" si="40" ref="C126:C131">"黎族"</f>
        <v>黎族</v>
      </c>
      <c r="D126" s="6" t="s">
        <v>128</v>
      </c>
    </row>
    <row r="127" spans="1:4" ht="13.5" customHeight="1">
      <c r="A127" s="5" t="str">
        <f>"郑天娇"</f>
        <v>郑天娇</v>
      </c>
      <c r="B127" s="5" t="str">
        <f t="shared" si="39"/>
        <v>女</v>
      </c>
      <c r="C127" s="5" t="str">
        <f aca="true" t="shared" si="41" ref="C127:C130">"汉族"</f>
        <v>汉族</v>
      </c>
      <c r="D127" s="6" t="s">
        <v>129</v>
      </c>
    </row>
    <row r="128" spans="1:4" ht="13.5" customHeight="1">
      <c r="A128" s="5" t="str">
        <f>"陈孟雅"</f>
        <v>陈孟雅</v>
      </c>
      <c r="B128" s="5" t="str">
        <f t="shared" si="39"/>
        <v>女</v>
      </c>
      <c r="C128" s="5" t="str">
        <f t="shared" si="40"/>
        <v>黎族</v>
      </c>
      <c r="D128" s="6" t="s">
        <v>130</v>
      </c>
    </row>
    <row r="129" spans="1:4" ht="13.5" customHeight="1">
      <c r="A129" s="5" t="str">
        <f>"陈番女"</f>
        <v>陈番女</v>
      </c>
      <c r="B129" s="5" t="str">
        <f t="shared" si="39"/>
        <v>女</v>
      </c>
      <c r="C129" s="5" t="str">
        <f t="shared" si="41"/>
        <v>汉族</v>
      </c>
      <c r="D129" s="6" t="s">
        <v>131</v>
      </c>
    </row>
    <row r="130" spans="1:4" ht="13.5" customHeight="1">
      <c r="A130" s="5" t="str">
        <f>"邢征贝"</f>
        <v>邢征贝</v>
      </c>
      <c r="B130" s="5" t="str">
        <f aca="true" t="shared" si="42" ref="B130:B132">"男"</f>
        <v>男</v>
      </c>
      <c r="C130" s="5" t="str">
        <f t="shared" si="41"/>
        <v>汉族</v>
      </c>
      <c r="D130" s="6" t="s">
        <v>132</v>
      </c>
    </row>
    <row r="131" spans="1:4" ht="13.5" customHeight="1">
      <c r="A131" s="5" t="str">
        <f>"胡耀炳"</f>
        <v>胡耀炳</v>
      </c>
      <c r="B131" s="5" t="str">
        <f t="shared" si="42"/>
        <v>男</v>
      </c>
      <c r="C131" s="5" t="str">
        <f t="shared" si="40"/>
        <v>黎族</v>
      </c>
      <c r="D131" s="6" t="s">
        <v>133</v>
      </c>
    </row>
    <row r="132" spans="1:4" ht="13.5" customHeight="1">
      <c r="A132" s="5" t="str">
        <f>"梁秘"</f>
        <v>梁秘</v>
      </c>
      <c r="B132" s="5" t="str">
        <f t="shared" si="42"/>
        <v>男</v>
      </c>
      <c r="C132" s="5" t="str">
        <f aca="true" t="shared" si="43" ref="C132:C134">"汉族"</f>
        <v>汉族</v>
      </c>
      <c r="D132" s="6" t="s">
        <v>134</v>
      </c>
    </row>
    <row r="133" spans="1:4" ht="13.5" customHeight="1">
      <c r="A133" s="5" t="str">
        <f>"许曼娜"</f>
        <v>许曼娜</v>
      </c>
      <c r="B133" s="5" t="str">
        <f aca="true" t="shared" si="44" ref="B133:B137">"女"</f>
        <v>女</v>
      </c>
      <c r="C133" s="5" t="str">
        <f t="shared" si="43"/>
        <v>汉族</v>
      </c>
      <c r="D133" s="6" t="s">
        <v>135</v>
      </c>
    </row>
    <row r="134" spans="1:4" ht="13.5" customHeight="1">
      <c r="A134" s="5" t="str">
        <f>"刘育杉"</f>
        <v>刘育杉</v>
      </c>
      <c r="B134" s="5" t="str">
        <f>"男"</f>
        <v>男</v>
      </c>
      <c r="C134" s="5" t="str">
        <f t="shared" si="43"/>
        <v>汉族</v>
      </c>
      <c r="D134" s="6" t="s">
        <v>136</v>
      </c>
    </row>
    <row r="135" spans="1:4" ht="13.5" customHeight="1">
      <c r="A135" s="5" t="str">
        <f>"王萧儒"</f>
        <v>王萧儒</v>
      </c>
      <c r="B135" s="5" t="str">
        <f t="shared" si="44"/>
        <v>女</v>
      </c>
      <c r="C135" s="5" t="str">
        <f aca="true" t="shared" si="45" ref="C135:C137">"黎族"</f>
        <v>黎族</v>
      </c>
      <c r="D135" s="6" t="s">
        <v>137</v>
      </c>
    </row>
    <row r="136" spans="1:4" ht="13.5" customHeight="1">
      <c r="A136" s="5" t="str">
        <f>"钟婷"</f>
        <v>钟婷</v>
      </c>
      <c r="B136" s="5" t="str">
        <f t="shared" si="44"/>
        <v>女</v>
      </c>
      <c r="C136" s="5" t="str">
        <f t="shared" si="45"/>
        <v>黎族</v>
      </c>
      <c r="D136" s="6" t="s">
        <v>138</v>
      </c>
    </row>
    <row r="137" spans="1:4" ht="13.5" customHeight="1">
      <c r="A137" s="5" t="str">
        <f>"黎巧幸"</f>
        <v>黎巧幸</v>
      </c>
      <c r="B137" s="5" t="str">
        <f t="shared" si="44"/>
        <v>女</v>
      </c>
      <c r="C137" s="5" t="str">
        <f t="shared" si="45"/>
        <v>黎族</v>
      </c>
      <c r="D137" s="6" t="s">
        <v>139</v>
      </c>
    </row>
    <row r="138" spans="1:4" ht="13.5" customHeight="1">
      <c r="A138" s="5" t="str">
        <f>"郑小纪"</f>
        <v>郑小纪</v>
      </c>
      <c r="B138" s="5" t="str">
        <f>"男"</f>
        <v>男</v>
      </c>
      <c r="C138" s="5" t="str">
        <f aca="true" t="shared" si="46" ref="C138:C142">"汉族"</f>
        <v>汉族</v>
      </c>
      <c r="D138" s="6" t="s">
        <v>140</v>
      </c>
    </row>
    <row r="139" spans="1:4" ht="13.5">
      <c r="A139" s="5" t="str">
        <f>"欧菊"</f>
        <v>欧菊</v>
      </c>
      <c r="B139" s="5" t="str">
        <f aca="true" t="shared" si="47" ref="B139:B145">"女"</f>
        <v>女</v>
      </c>
      <c r="C139" s="5" t="str">
        <f t="shared" si="46"/>
        <v>汉族</v>
      </c>
      <c r="D139" s="6" t="s">
        <v>141</v>
      </c>
    </row>
    <row r="140" spans="1:4" ht="13.5">
      <c r="A140" s="5" t="str">
        <f>"黎杏娇"</f>
        <v>黎杏娇</v>
      </c>
      <c r="B140" s="5" t="str">
        <f t="shared" si="47"/>
        <v>女</v>
      </c>
      <c r="C140" s="5" t="str">
        <f>"黎族"</f>
        <v>黎族</v>
      </c>
      <c r="D140" s="6" t="s">
        <v>142</v>
      </c>
    </row>
    <row r="141" spans="1:4" ht="13.5">
      <c r="A141" s="5" t="str">
        <f>"唐赛"</f>
        <v>唐赛</v>
      </c>
      <c r="B141" s="5" t="str">
        <f t="shared" si="47"/>
        <v>女</v>
      </c>
      <c r="C141" s="5" t="str">
        <f t="shared" si="46"/>
        <v>汉族</v>
      </c>
      <c r="D141" s="6" t="s">
        <v>143</v>
      </c>
    </row>
    <row r="142" spans="1:4" ht="13.5">
      <c r="A142" s="5" t="str">
        <f>"尤春曼"</f>
        <v>尤春曼</v>
      </c>
      <c r="B142" s="5" t="str">
        <f t="shared" si="47"/>
        <v>女</v>
      </c>
      <c r="C142" s="5" t="str">
        <f t="shared" si="46"/>
        <v>汉族</v>
      </c>
      <c r="D142" s="6" t="s">
        <v>144</v>
      </c>
    </row>
    <row r="143" spans="1:4" ht="13.5">
      <c r="A143" s="5" t="str">
        <f>"李文静"</f>
        <v>李文静</v>
      </c>
      <c r="B143" s="5" t="str">
        <f t="shared" si="47"/>
        <v>女</v>
      </c>
      <c r="C143" s="5" t="str">
        <f aca="true" t="shared" si="48" ref="C143:C148">"黎族"</f>
        <v>黎族</v>
      </c>
      <c r="D143" s="6" t="s">
        <v>145</v>
      </c>
    </row>
    <row r="144" spans="1:4" ht="13.5">
      <c r="A144" s="5" t="str">
        <f>"苏娇翠"</f>
        <v>苏娇翠</v>
      </c>
      <c r="B144" s="5" t="str">
        <f t="shared" si="47"/>
        <v>女</v>
      </c>
      <c r="C144" s="5" t="str">
        <f aca="true" t="shared" si="49" ref="C144:C146">"汉族"</f>
        <v>汉族</v>
      </c>
      <c r="D144" s="6" t="s">
        <v>146</v>
      </c>
    </row>
    <row r="145" spans="1:4" ht="13.5">
      <c r="A145" s="5" t="str">
        <f>"郑婷丹"</f>
        <v>郑婷丹</v>
      </c>
      <c r="B145" s="5" t="str">
        <f t="shared" si="47"/>
        <v>女</v>
      </c>
      <c r="C145" s="5" t="str">
        <f t="shared" si="49"/>
        <v>汉族</v>
      </c>
      <c r="D145" s="6" t="s">
        <v>147</v>
      </c>
    </row>
    <row r="146" spans="1:4" ht="13.5">
      <c r="A146" s="5" t="str">
        <f>"林正轩"</f>
        <v>林正轩</v>
      </c>
      <c r="B146" s="5" t="str">
        <f>"男"</f>
        <v>男</v>
      </c>
      <c r="C146" s="5" t="str">
        <f t="shared" si="49"/>
        <v>汉族</v>
      </c>
      <c r="D146" s="6" t="s">
        <v>148</v>
      </c>
    </row>
    <row r="147" spans="1:4" ht="13.5">
      <c r="A147" s="5" t="str">
        <f>"许莲玉"</f>
        <v>许莲玉</v>
      </c>
      <c r="B147" s="5" t="str">
        <f aca="true" t="shared" si="50" ref="B147:B152">"女"</f>
        <v>女</v>
      </c>
      <c r="C147" s="5" t="str">
        <f t="shared" si="48"/>
        <v>黎族</v>
      </c>
      <c r="D147" s="6" t="s">
        <v>149</v>
      </c>
    </row>
    <row r="148" spans="1:4" ht="13.5">
      <c r="A148" s="5" t="str">
        <f>"全天云"</f>
        <v>全天云</v>
      </c>
      <c r="B148" s="5" t="str">
        <f t="shared" si="50"/>
        <v>女</v>
      </c>
      <c r="C148" s="5" t="str">
        <f t="shared" si="48"/>
        <v>黎族</v>
      </c>
      <c r="D148" s="6" t="s">
        <v>150</v>
      </c>
    </row>
    <row r="149" spans="1:4" ht="13.5">
      <c r="A149" s="5" t="str">
        <f>"陈文玉"</f>
        <v>陈文玉</v>
      </c>
      <c r="B149" s="5" t="str">
        <f t="shared" si="50"/>
        <v>女</v>
      </c>
      <c r="C149" s="5" t="str">
        <f aca="true" t="shared" si="51" ref="C149:C153">"汉族"</f>
        <v>汉族</v>
      </c>
      <c r="D149" s="6" t="s">
        <v>151</v>
      </c>
    </row>
    <row r="150" spans="1:4" ht="13.5">
      <c r="A150" s="5" t="str">
        <f>"李诗萱"</f>
        <v>李诗萱</v>
      </c>
      <c r="B150" s="5" t="str">
        <f t="shared" si="50"/>
        <v>女</v>
      </c>
      <c r="C150" s="5" t="str">
        <f aca="true" t="shared" si="52" ref="C150:C154">"黎族"</f>
        <v>黎族</v>
      </c>
      <c r="D150" s="6" t="s">
        <v>152</v>
      </c>
    </row>
    <row r="151" spans="1:4" ht="13.5">
      <c r="A151" s="5" t="str">
        <f>"黄方廷"</f>
        <v>黄方廷</v>
      </c>
      <c r="B151" s="5" t="str">
        <f t="shared" si="50"/>
        <v>女</v>
      </c>
      <c r="C151" s="5" t="str">
        <f t="shared" si="51"/>
        <v>汉族</v>
      </c>
      <c r="D151" s="6" t="s">
        <v>153</v>
      </c>
    </row>
    <row r="152" spans="1:4" ht="13.5">
      <c r="A152" s="5" t="str">
        <f>"董天娜"</f>
        <v>董天娜</v>
      </c>
      <c r="B152" s="5" t="str">
        <f t="shared" si="50"/>
        <v>女</v>
      </c>
      <c r="C152" s="5" t="str">
        <f t="shared" si="52"/>
        <v>黎族</v>
      </c>
      <c r="D152" s="6" t="s">
        <v>154</v>
      </c>
    </row>
    <row r="153" spans="1:4" ht="13.5">
      <c r="A153" s="5" t="str">
        <f>"王安研"</f>
        <v>王安研</v>
      </c>
      <c r="B153" s="5" t="str">
        <f aca="true" t="shared" si="53" ref="B153:B156">"男"</f>
        <v>男</v>
      </c>
      <c r="C153" s="5" t="str">
        <f t="shared" si="51"/>
        <v>汉族</v>
      </c>
      <c r="D153" s="6" t="s">
        <v>155</v>
      </c>
    </row>
    <row r="154" spans="1:4" ht="13.5">
      <c r="A154" s="5" t="str">
        <f>"冯理"</f>
        <v>冯理</v>
      </c>
      <c r="B154" s="5" t="str">
        <f t="shared" si="53"/>
        <v>男</v>
      </c>
      <c r="C154" s="5" t="str">
        <f t="shared" si="52"/>
        <v>黎族</v>
      </c>
      <c r="D154" s="6" t="s">
        <v>156</v>
      </c>
    </row>
    <row r="155" spans="1:4" ht="13.5">
      <c r="A155" s="5" t="str">
        <f>"冯雪冰"</f>
        <v>冯雪冰</v>
      </c>
      <c r="B155" s="5" t="str">
        <f aca="true" t="shared" si="54" ref="B155:B159">"女"</f>
        <v>女</v>
      </c>
      <c r="C155" s="5" t="str">
        <f aca="true" t="shared" si="55" ref="C155:C158">"汉族"</f>
        <v>汉族</v>
      </c>
      <c r="D155" s="6" t="s">
        <v>157</v>
      </c>
    </row>
    <row r="156" spans="1:4" ht="13.5">
      <c r="A156" s="5" t="str">
        <f>"张洪芬"</f>
        <v>张洪芬</v>
      </c>
      <c r="B156" s="5" t="str">
        <f t="shared" si="53"/>
        <v>男</v>
      </c>
      <c r="C156" s="5" t="str">
        <f>"黎族"</f>
        <v>黎族</v>
      </c>
      <c r="D156" s="6" t="s">
        <v>158</v>
      </c>
    </row>
    <row r="157" spans="1:4" ht="13.5">
      <c r="A157" s="5" t="str">
        <f>"陈修竹"</f>
        <v>陈修竹</v>
      </c>
      <c r="B157" s="5" t="str">
        <f t="shared" si="54"/>
        <v>女</v>
      </c>
      <c r="C157" s="5" t="str">
        <f t="shared" si="55"/>
        <v>汉族</v>
      </c>
      <c r="D157" s="6" t="s">
        <v>159</v>
      </c>
    </row>
    <row r="158" spans="1:4" ht="13.5">
      <c r="A158" s="5" t="str">
        <f>"梁欢欢"</f>
        <v>梁欢欢</v>
      </c>
      <c r="B158" s="5" t="str">
        <f t="shared" si="54"/>
        <v>女</v>
      </c>
      <c r="C158" s="5" t="str">
        <f t="shared" si="55"/>
        <v>汉族</v>
      </c>
      <c r="D158" s="6" t="s">
        <v>160</v>
      </c>
    </row>
    <row r="159" spans="1:4" ht="13.5">
      <c r="A159" s="5" t="str">
        <f>"肖泽娇"</f>
        <v>肖泽娇</v>
      </c>
      <c r="B159" s="5" t="str">
        <f t="shared" si="54"/>
        <v>女</v>
      </c>
      <c r="C159" s="5" t="str">
        <f aca="true" t="shared" si="56" ref="C159:C166">"黎族"</f>
        <v>黎族</v>
      </c>
      <c r="D159" s="6" t="s">
        <v>161</v>
      </c>
    </row>
    <row r="160" spans="1:4" ht="13.5">
      <c r="A160" s="5" t="str">
        <f>"符宗华"</f>
        <v>符宗华</v>
      </c>
      <c r="B160" s="5" t="str">
        <f aca="true" t="shared" si="57" ref="B160:B162">"男"</f>
        <v>男</v>
      </c>
      <c r="C160" s="5" t="str">
        <f aca="true" t="shared" si="58" ref="C160:C163">"汉族"</f>
        <v>汉族</v>
      </c>
      <c r="D160" s="6" t="s">
        <v>162</v>
      </c>
    </row>
    <row r="161" spans="1:4" ht="13.5">
      <c r="A161" s="5" t="str">
        <f>"傅后泽"</f>
        <v>傅后泽</v>
      </c>
      <c r="B161" s="5" t="str">
        <f t="shared" si="57"/>
        <v>男</v>
      </c>
      <c r="C161" s="5" t="str">
        <f t="shared" si="58"/>
        <v>汉族</v>
      </c>
      <c r="D161" s="6" t="s">
        <v>163</v>
      </c>
    </row>
    <row r="162" spans="1:4" ht="13.5">
      <c r="A162" s="5" t="str">
        <f>"陈兴祥"</f>
        <v>陈兴祥</v>
      </c>
      <c r="B162" s="5" t="str">
        <f t="shared" si="57"/>
        <v>男</v>
      </c>
      <c r="C162" s="5" t="str">
        <f t="shared" si="56"/>
        <v>黎族</v>
      </c>
      <c r="D162" s="6" t="s">
        <v>164</v>
      </c>
    </row>
    <row r="163" spans="1:4" ht="13.5">
      <c r="A163" s="7" t="str">
        <f>"杨雪梅"</f>
        <v>杨雪梅</v>
      </c>
      <c r="B163" s="7" t="str">
        <f aca="true" t="shared" si="59" ref="B163:B168">"女"</f>
        <v>女</v>
      </c>
      <c r="C163" s="5" t="str">
        <f t="shared" si="58"/>
        <v>汉族</v>
      </c>
      <c r="D163" s="6" t="s">
        <v>165</v>
      </c>
    </row>
    <row r="164" spans="1:4" ht="13.5">
      <c r="A164" s="5" t="str">
        <f>"王巧灵"</f>
        <v>王巧灵</v>
      </c>
      <c r="B164" s="5" t="str">
        <f t="shared" si="59"/>
        <v>女</v>
      </c>
      <c r="C164" s="5" t="str">
        <f t="shared" si="56"/>
        <v>黎族</v>
      </c>
      <c r="D164" s="6" t="s">
        <v>166</v>
      </c>
    </row>
    <row r="165" spans="1:4" ht="13.5">
      <c r="A165" s="5" t="str">
        <f>"黄宗武"</f>
        <v>黄宗武</v>
      </c>
      <c r="B165" s="5" t="str">
        <f aca="true" t="shared" si="60" ref="B165:B167">"男"</f>
        <v>男</v>
      </c>
      <c r="C165" s="5" t="str">
        <f t="shared" si="56"/>
        <v>黎族</v>
      </c>
      <c r="D165" s="6" t="s">
        <v>167</v>
      </c>
    </row>
    <row r="166" spans="1:4" ht="13.5">
      <c r="A166" s="5" t="str">
        <f>"郑诗韬"</f>
        <v>郑诗韬</v>
      </c>
      <c r="B166" s="5" t="str">
        <f t="shared" si="60"/>
        <v>男</v>
      </c>
      <c r="C166" s="5" t="str">
        <f t="shared" si="56"/>
        <v>黎族</v>
      </c>
      <c r="D166" s="6" t="s">
        <v>168</v>
      </c>
    </row>
    <row r="167" spans="1:4" ht="13.5">
      <c r="A167" s="5" t="str">
        <f>"林生儒"</f>
        <v>林生儒</v>
      </c>
      <c r="B167" s="5" t="str">
        <f t="shared" si="60"/>
        <v>男</v>
      </c>
      <c r="C167" s="5" t="str">
        <f>"汉族"</f>
        <v>汉族</v>
      </c>
      <c r="D167" s="6" t="s">
        <v>169</v>
      </c>
    </row>
    <row r="168" spans="1:4" ht="13.5">
      <c r="A168" s="5" t="str">
        <f>"汪春蕊"</f>
        <v>汪春蕊</v>
      </c>
      <c r="B168" s="5" t="str">
        <f t="shared" si="59"/>
        <v>女</v>
      </c>
      <c r="C168" s="5" t="str">
        <f aca="true" t="shared" si="61" ref="C168:C170">"黎族"</f>
        <v>黎族</v>
      </c>
      <c r="D168" s="6" t="s">
        <v>170</v>
      </c>
    </row>
    <row r="169" spans="1:4" ht="13.5">
      <c r="A169" s="5" t="str">
        <f>"郑烁"</f>
        <v>郑烁</v>
      </c>
      <c r="B169" s="5" t="str">
        <f>"男"</f>
        <v>男</v>
      </c>
      <c r="C169" s="5" t="str">
        <f t="shared" si="61"/>
        <v>黎族</v>
      </c>
      <c r="D169" s="6" t="s">
        <v>171</v>
      </c>
    </row>
    <row r="170" spans="1:4" ht="13.5">
      <c r="A170" s="5" t="str">
        <f>"王静"</f>
        <v>王静</v>
      </c>
      <c r="B170" s="5" t="str">
        <f aca="true" t="shared" si="62" ref="B170:B178">"女"</f>
        <v>女</v>
      </c>
      <c r="C170" s="5" t="str">
        <f t="shared" si="61"/>
        <v>黎族</v>
      </c>
      <c r="D170" s="6" t="s">
        <v>172</v>
      </c>
    </row>
    <row r="171" spans="1:4" ht="13.5">
      <c r="A171" s="5" t="str">
        <f>"林道裕"</f>
        <v>林道裕</v>
      </c>
      <c r="B171" s="5" t="str">
        <f>"男"</f>
        <v>男</v>
      </c>
      <c r="C171" s="5" t="str">
        <f>"汉族"</f>
        <v>汉族</v>
      </c>
      <c r="D171" s="6" t="s">
        <v>173</v>
      </c>
    </row>
    <row r="172" spans="1:4" ht="13.5">
      <c r="A172" s="5" t="str">
        <f>"林梦扬"</f>
        <v>林梦扬</v>
      </c>
      <c r="B172" s="5" t="str">
        <f t="shared" si="62"/>
        <v>女</v>
      </c>
      <c r="C172" s="5" t="str">
        <f aca="true" t="shared" si="63" ref="C172:C176">"黎族"</f>
        <v>黎族</v>
      </c>
      <c r="D172" s="6" t="s">
        <v>174</v>
      </c>
    </row>
    <row r="173" spans="1:4" ht="13.5">
      <c r="A173" s="5" t="str">
        <f>"严帆"</f>
        <v>严帆</v>
      </c>
      <c r="B173" s="5" t="str">
        <f t="shared" si="62"/>
        <v>女</v>
      </c>
      <c r="C173" s="5" t="str">
        <f aca="true" t="shared" si="64" ref="C173:C179">"汉族"</f>
        <v>汉族</v>
      </c>
      <c r="D173" s="6" t="s">
        <v>175</v>
      </c>
    </row>
    <row r="174" spans="1:4" ht="13.5">
      <c r="A174" s="5" t="str">
        <f>"吉春英"</f>
        <v>吉春英</v>
      </c>
      <c r="B174" s="5" t="str">
        <f t="shared" si="62"/>
        <v>女</v>
      </c>
      <c r="C174" s="5" t="str">
        <f t="shared" si="63"/>
        <v>黎族</v>
      </c>
      <c r="D174" s="6" t="s">
        <v>176</v>
      </c>
    </row>
    <row r="175" spans="1:4" ht="13.5">
      <c r="A175" s="5" t="str">
        <f>"胡雪儿"</f>
        <v>胡雪儿</v>
      </c>
      <c r="B175" s="5" t="str">
        <f t="shared" si="62"/>
        <v>女</v>
      </c>
      <c r="C175" s="5" t="str">
        <f t="shared" si="63"/>
        <v>黎族</v>
      </c>
      <c r="D175" s="6" t="s">
        <v>177</v>
      </c>
    </row>
    <row r="176" spans="1:4" ht="13.5">
      <c r="A176" s="5" t="str">
        <f>"周瑜"</f>
        <v>周瑜</v>
      </c>
      <c r="B176" s="5" t="str">
        <f t="shared" si="62"/>
        <v>女</v>
      </c>
      <c r="C176" s="5" t="str">
        <f t="shared" si="63"/>
        <v>黎族</v>
      </c>
      <c r="D176" s="6" t="s">
        <v>178</v>
      </c>
    </row>
    <row r="177" spans="1:4" ht="13.5">
      <c r="A177" s="5" t="str">
        <f>"陈嘉宁"</f>
        <v>陈嘉宁</v>
      </c>
      <c r="B177" s="5" t="str">
        <f t="shared" si="62"/>
        <v>女</v>
      </c>
      <c r="C177" s="5" t="str">
        <f t="shared" si="64"/>
        <v>汉族</v>
      </c>
      <c r="D177" s="6" t="s">
        <v>179</v>
      </c>
    </row>
    <row r="178" spans="1:4" ht="13.5">
      <c r="A178" s="5" t="str">
        <f>"谢方玲"</f>
        <v>谢方玲</v>
      </c>
      <c r="B178" s="5" t="str">
        <f t="shared" si="62"/>
        <v>女</v>
      </c>
      <c r="C178" s="5" t="str">
        <f t="shared" si="64"/>
        <v>汉族</v>
      </c>
      <c r="D178" s="6" t="s">
        <v>180</v>
      </c>
    </row>
    <row r="179" spans="1:4" ht="13.5">
      <c r="A179" s="5" t="str">
        <f>"陈梦醒"</f>
        <v>陈梦醒</v>
      </c>
      <c r="B179" s="5" t="str">
        <f aca="true" t="shared" si="65" ref="B179:B184">"男"</f>
        <v>男</v>
      </c>
      <c r="C179" s="5" t="str">
        <f t="shared" si="64"/>
        <v>汉族</v>
      </c>
      <c r="D179" s="6" t="s">
        <v>181</v>
      </c>
    </row>
    <row r="180" spans="1:4" ht="13.5">
      <c r="A180" s="5" t="str">
        <f>"王玲笛"</f>
        <v>王玲笛</v>
      </c>
      <c r="B180" s="5" t="str">
        <f aca="true" t="shared" si="66" ref="B180:B183">"女"</f>
        <v>女</v>
      </c>
      <c r="C180" s="5" t="str">
        <f aca="true" t="shared" si="67" ref="C180:C183">"黎族"</f>
        <v>黎族</v>
      </c>
      <c r="D180" s="6" t="s">
        <v>182</v>
      </c>
    </row>
    <row r="181" spans="1:4" ht="13.5">
      <c r="A181" s="5" t="str">
        <f>"徐辉峰"</f>
        <v>徐辉峰</v>
      </c>
      <c r="B181" s="5" t="str">
        <f t="shared" si="65"/>
        <v>男</v>
      </c>
      <c r="C181" s="5" t="str">
        <f t="shared" si="67"/>
        <v>黎族</v>
      </c>
      <c r="D181" s="6" t="s">
        <v>183</v>
      </c>
    </row>
    <row r="182" spans="1:4" ht="13.5">
      <c r="A182" s="5" t="str">
        <f>"许召婷"</f>
        <v>许召婷</v>
      </c>
      <c r="B182" s="5" t="str">
        <f t="shared" si="66"/>
        <v>女</v>
      </c>
      <c r="C182" s="5" t="str">
        <f>"汉族"</f>
        <v>汉族</v>
      </c>
      <c r="D182" s="6" t="s">
        <v>184</v>
      </c>
    </row>
    <row r="183" spans="1:4" ht="13.5">
      <c r="A183" s="5" t="str">
        <f>"杨鎏钰"</f>
        <v>杨鎏钰</v>
      </c>
      <c r="B183" s="5" t="str">
        <f t="shared" si="66"/>
        <v>女</v>
      </c>
      <c r="C183" s="5" t="str">
        <f t="shared" si="67"/>
        <v>黎族</v>
      </c>
      <c r="D183" s="6" t="s">
        <v>185</v>
      </c>
    </row>
    <row r="184" spans="1:4" ht="13.5">
      <c r="A184" s="5" t="str">
        <f>"郭清觉"</f>
        <v>郭清觉</v>
      </c>
      <c r="B184" s="5" t="str">
        <f t="shared" si="65"/>
        <v>男</v>
      </c>
      <c r="C184" s="5" t="str">
        <f>"汉族"</f>
        <v>汉族</v>
      </c>
      <c r="D184" s="6" t="s">
        <v>186</v>
      </c>
    </row>
    <row r="185" spans="1:4" ht="13.5">
      <c r="A185" s="5" t="str">
        <f>"胡晶晶"</f>
        <v>胡晶晶</v>
      </c>
      <c r="B185" s="5" t="str">
        <f aca="true" t="shared" si="68" ref="B185:B188">"女"</f>
        <v>女</v>
      </c>
      <c r="C185" s="5" t="str">
        <f aca="true" t="shared" si="69" ref="C185:C187">"黎族"</f>
        <v>黎族</v>
      </c>
      <c r="D185" s="6" t="s">
        <v>187</v>
      </c>
    </row>
    <row r="186" spans="1:4" ht="13.5">
      <c r="A186" s="5" t="str">
        <f>"李亚雅"</f>
        <v>李亚雅</v>
      </c>
      <c r="B186" s="5" t="str">
        <f t="shared" si="68"/>
        <v>女</v>
      </c>
      <c r="C186" s="5" t="str">
        <f t="shared" si="69"/>
        <v>黎族</v>
      </c>
      <c r="D186" s="6" t="s">
        <v>188</v>
      </c>
    </row>
    <row r="187" spans="1:4" ht="13.5">
      <c r="A187" s="5" t="str">
        <f>"郑翠杨"</f>
        <v>郑翠杨</v>
      </c>
      <c r="B187" s="5" t="str">
        <f t="shared" si="68"/>
        <v>女</v>
      </c>
      <c r="C187" s="5" t="str">
        <f t="shared" si="69"/>
        <v>黎族</v>
      </c>
      <c r="D187" s="6" t="s">
        <v>189</v>
      </c>
    </row>
    <row r="188" spans="1:4" ht="13.5">
      <c r="A188" s="5" t="str">
        <f>"许亚能"</f>
        <v>许亚能</v>
      </c>
      <c r="B188" s="5" t="str">
        <f t="shared" si="68"/>
        <v>女</v>
      </c>
      <c r="C188" s="5" t="str">
        <f aca="true" t="shared" si="70" ref="C188:C193">"汉族"</f>
        <v>汉族</v>
      </c>
      <c r="D188" s="6" t="s">
        <v>190</v>
      </c>
    </row>
    <row r="189" spans="1:4" ht="13.5">
      <c r="A189" s="5" t="str">
        <f>"陈福清"</f>
        <v>陈福清</v>
      </c>
      <c r="B189" s="5" t="str">
        <f>"男"</f>
        <v>男</v>
      </c>
      <c r="C189" s="5" t="str">
        <f aca="true" t="shared" si="71" ref="C189:C192">"黎族"</f>
        <v>黎族</v>
      </c>
      <c r="D189" s="6" t="s">
        <v>191</v>
      </c>
    </row>
    <row r="190" spans="1:4" ht="13.5">
      <c r="A190" s="5" t="str">
        <f>"曾洁"</f>
        <v>曾洁</v>
      </c>
      <c r="B190" s="5" t="str">
        <f aca="true" t="shared" si="72" ref="B190:B192">"女"</f>
        <v>女</v>
      </c>
      <c r="C190" s="5" t="str">
        <f t="shared" si="70"/>
        <v>汉族</v>
      </c>
      <c r="D190" s="6" t="s">
        <v>192</v>
      </c>
    </row>
    <row r="191" spans="1:4" ht="13.5">
      <c r="A191" s="5" t="str">
        <f>"林小英"</f>
        <v>林小英</v>
      </c>
      <c r="B191" s="5" t="str">
        <f t="shared" si="72"/>
        <v>女</v>
      </c>
      <c r="C191" s="5" t="str">
        <f t="shared" si="71"/>
        <v>黎族</v>
      </c>
      <c r="D191" s="6" t="s">
        <v>193</v>
      </c>
    </row>
    <row r="192" spans="1:4" ht="13.5">
      <c r="A192" s="5" t="str">
        <f>"吉果"</f>
        <v>吉果</v>
      </c>
      <c r="B192" s="5" t="str">
        <f t="shared" si="72"/>
        <v>女</v>
      </c>
      <c r="C192" s="5" t="str">
        <f t="shared" si="71"/>
        <v>黎族</v>
      </c>
      <c r="D192" s="6" t="s">
        <v>194</v>
      </c>
    </row>
    <row r="193" spans="1:4" ht="13.5">
      <c r="A193" s="5" t="str">
        <f>"邢益力"</f>
        <v>邢益力</v>
      </c>
      <c r="B193" s="5" t="str">
        <f aca="true" t="shared" si="73" ref="B193:B198">"男"</f>
        <v>男</v>
      </c>
      <c r="C193" s="5" t="str">
        <f t="shared" si="70"/>
        <v>汉族</v>
      </c>
      <c r="D193" s="6" t="s">
        <v>195</v>
      </c>
    </row>
    <row r="194" spans="1:4" ht="13.5">
      <c r="A194" s="5" t="str">
        <f>"陈上平"</f>
        <v>陈上平</v>
      </c>
      <c r="B194" s="5" t="str">
        <f aca="true" t="shared" si="74" ref="B194:B200">"女"</f>
        <v>女</v>
      </c>
      <c r="C194" s="5" t="str">
        <f aca="true" t="shared" si="75" ref="C194:C196">"黎族"</f>
        <v>黎族</v>
      </c>
      <c r="D194" s="6" t="s">
        <v>196</v>
      </c>
    </row>
    <row r="195" spans="1:4" ht="13.5">
      <c r="A195" s="5" t="str">
        <f>"周必飞"</f>
        <v>周必飞</v>
      </c>
      <c r="B195" s="5" t="str">
        <f t="shared" si="73"/>
        <v>男</v>
      </c>
      <c r="C195" s="5" t="str">
        <f t="shared" si="75"/>
        <v>黎族</v>
      </c>
      <c r="D195" s="6" t="s">
        <v>197</v>
      </c>
    </row>
    <row r="196" spans="1:4" ht="13.5">
      <c r="A196" s="5" t="str">
        <f>"黄小吟"</f>
        <v>黄小吟</v>
      </c>
      <c r="B196" s="5" t="str">
        <f t="shared" si="74"/>
        <v>女</v>
      </c>
      <c r="C196" s="5" t="str">
        <f t="shared" si="75"/>
        <v>黎族</v>
      </c>
      <c r="D196" s="6" t="s">
        <v>198</v>
      </c>
    </row>
    <row r="197" spans="1:4" ht="13.5">
      <c r="A197" s="5" t="str">
        <f>"周仁基"</f>
        <v>周仁基</v>
      </c>
      <c r="B197" s="5" t="str">
        <f t="shared" si="73"/>
        <v>男</v>
      </c>
      <c r="C197" s="5" t="str">
        <f aca="true" t="shared" si="76" ref="C197:C201">"汉族"</f>
        <v>汉族</v>
      </c>
      <c r="D197" s="6" t="s">
        <v>199</v>
      </c>
    </row>
    <row r="198" spans="1:4" ht="13.5">
      <c r="A198" s="5" t="str">
        <f>"郑丕果"</f>
        <v>郑丕果</v>
      </c>
      <c r="B198" s="5" t="str">
        <f t="shared" si="73"/>
        <v>男</v>
      </c>
      <c r="C198" s="5" t="str">
        <f t="shared" si="76"/>
        <v>汉族</v>
      </c>
      <c r="D198" s="6" t="s">
        <v>200</v>
      </c>
    </row>
    <row r="199" spans="1:4" ht="13.5">
      <c r="A199" s="5" t="str">
        <f>"黎丁女"</f>
        <v>黎丁女</v>
      </c>
      <c r="B199" s="5" t="str">
        <f t="shared" si="74"/>
        <v>女</v>
      </c>
      <c r="C199" s="5" t="str">
        <f t="shared" si="76"/>
        <v>汉族</v>
      </c>
      <c r="D199" s="6" t="s">
        <v>201</v>
      </c>
    </row>
    <row r="200" spans="1:4" ht="13.5">
      <c r="A200" s="5" t="str">
        <f>"李少瑜"</f>
        <v>李少瑜</v>
      </c>
      <c r="B200" s="5" t="str">
        <f t="shared" si="74"/>
        <v>女</v>
      </c>
      <c r="C200" s="5" t="str">
        <f t="shared" si="76"/>
        <v>汉族</v>
      </c>
      <c r="D200" s="6" t="s">
        <v>202</v>
      </c>
    </row>
    <row r="201" spans="1:4" ht="13.5">
      <c r="A201" s="5" t="str">
        <f>"杨克闯"</f>
        <v>杨克闯</v>
      </c>
      <c r="B201" s="5" t="str">
        <f>"男"</f>
        <v>男</v>
      </c>
      <c r="C201" s="5" t="str">
        <f t="shared" si="76"/>
        <v>汉族</v>
      </c>
      <c r="D201" s="6" t="s">
        <v>203</v>
      </c>
    </row>
    <row r="202" spans="1:4" ht="13.5">
      <c r="A202" s="5" t="str">
        <f>"杨力群"</f>
        <v>杨力群</v>
      </c>
      <c r="B202" s="5" t="str">
        <f aca="true" t="shared" si="77" ref="B202:B206">"女"</f>
        <v>女</v>
      </c>
      <c r="C202" s="5" t="str">
        <f aca="true" t="shared" si="78" ref="C202:C206">"黎族"</f>
        <v>黎族</v>
      </c>
      <c r="D202" s="6" t="s">
        <v>204</v>
      </c>
    </row>
    <row r="203" spans="1:4" ht="13.5">
      <c r="A203" s="5" t="str">
        <f>"杨佳瑜"</f>
        <v>杨佳瑜</v>
      </c>
      <c r="B203" s="5" t="str">
        <f t="shared" si="77"/>
        <v>女</v>
      </c>
      <c r="C203" s="5" t="str">
        <f t="shared" si="78"/>
        <v>黎族</v>
      </c>
      <c r="D203" s="6" t="s">
        <v>205</v>
      </c>
    </row>
    <row r="204" spans="1:4" ht="13.5">
      <c r="A204" s="5" t="str">
        <f>"王春弟"</f>
        <v>王春弟</v>
      </c>
      <c r="B204" s="5" t="str">
        <f t="shared" si="77"/>
        <v>女</v>
      </c>
      <c r="C204" s="5" t="str">
        <f t="shared" si="78"/>
        <v>黎族</v>
      </c>
      <c r="D204" s="6" t="s">
        <v>206</v>
      </c>
    </row>
    <row r="205" spans="1:4" ht="13.5">
      <c r="A205" s="5" t="str">
        <f>"温雪君"</f>
        <v>温雪君</v>
      </c>
      <c r="B205" s="5" t="str">
        <f t="shared" si="77"/>
        <v>女</v>
      </c>
      <c r="C205" s="5" t="str">
        <f t="shared" si="78"/>
        <v>黎族</v>
      </c>
      <c r="D205" s="6" t="s">
        <v>207</v>
      </c>
    </row>
    <row r="206" spans="1:4" ht="13.5">
      <c r="A206" s="5" t="str">
        <f>"杨杏"</f>
        <v>杨杏</v>
      </c>
      <c r="B206" s="5" t="str">
        <f t="shared" si="77"/>
        <v>女</v>
      </c>
      <c r="C206" s="5" t="str">
        <f t="shared" si="78"/>
        <v>黎族</v>
      </c>
      <c r="D206" s="6" t="s">
        <v>144</v>
      </c>
    </row>
    <row r="207" spans="1:4" ht="13.5">
      <c r="A207" s="5" t="str">
        <f>"陈业觉"</f>
        <v>陈业觉</v>
      </c>
      <c r="B207" s="5" t="str">
        <f aca="true" t="shared" si="79" ref="B207:B211">"男"</f>
        <v>男</v>
      </c>
      <c r="C207" s="5" t="str">
        <f>"汉族"</f>
        <v>汉族</v>
      </c>
      <c r="D207" s="6" t="s">
        <v>208</v>
      </c>
    </row>
    <row r="208" spans="1:4" ht="13.5">
      <c r="A208" s="5" t="str">
        <f>"崔秋红"</f>
        <v>崔秋红</v>
      </c>
      <c r="B208" s="5" t="str">
        <f aca="true" t="shared" si="80" ref="B208:B216">"女"</f>
        <v>女</v>
      </c>
      <c r="C208" s="5" t="str">
        <f aca="true" t="shared" si="81" ref="C208:C213">"黎族"</f>
        <v>黎族</v>
      </c>
      <c r="D208" s="6" t="s">
        <v>209</v>
      </c>
    </row>
    <row r="209" spans="1:4" ht="13.5">
      <c r="A209" s="5" t="str">
        <f>"黄素"</f>
        <v>黄素</v>
      </c>
      <c r="B209" s="5" t="str">
        <f t="shared" si="80"/>
        <v>女</v>
      </c>
      <c r="C209" s="5" t="str">
        <f>"汉族"</f>
        <v>汉族</v>
      </c>
      <c r="D209" s="6" t="s">
        <v>210</v>
      </c>
    </row>
    <row r="210" spans="1:4" ht="13.5">
      <c r="A210" s="5" t="str">
        <f>"周岁亮"</f>
        <v>周岁亮</v>
      </c>
      <c r="B210" s="5" t="str">
        <f t="shared" si="79"/>
        <v>男</v>
      </c>
      <c r="C210" s="5" t="str">
        <f t="shared" si="81"/>
        <v>黎族</v>
      </c>
      <c r="D210" s="6" t="s">
        <v>211</v>
      </c>
    </row>
    <row r="211" spans="1:4" ht="13.5">
      <c r="A211" s="5" t="str">
        <f>"胡木泽"</f>
        <v>胡木泽</v>
      </c>
      <c r="B211" s="5" t="str">
        <f t="shared" si="79"/>
        <v>男</v>
      </c>
      <c r="C211" s="5" t="str">
        <f t="shared" si="81"/>
        <v>黎族</v>
      </c>
      <c r="D211" s="6" t="s">
        <v>212</v>
      </c>
    </row>
    <row r="212" spans="1:4" ht="13.5">
      <c r="A212" s="5" t="str">
        <f>"黄紫琴"</f>
        <v>黄紫琴</v>
      </c>
      <c r="B212" s="5" t="str">
        <f t="shared" si="80"/>
        <v>女</v>
      </c>
      <c r="C212" s="5" t="str">
        <f t="shared" si="81"/>
        <v>黎族</v>
      </c>
      <c r="D212" s="6" t="s">
        <v>213</v>
      </c>
    </row>
    <row r="213" spans="1:4" ht="13.5">
      <c r="A213" s="5" t="str">
        <f>"冯青蔓"</f>
        <v>冯青蔓</v>
      </c>
      <c r="B213" s="5" t="str">
        <f t="shared" si="80"/>
        <v>女</v>
      </c>
      <c r="C213" s="5" t="str">
        <f t="shared" si="81"/>
        <v>黎族</v>
      </c>
      <c r="D213" s="6" t="s">
        <v>214</v>
      </c>
    </row>
    <row r="214" spans="1:4" ht="13.5">
      <c r="A214" s="5" t="str">
        <f>"王琼立"</f>
        <v>王琼立</v>
      </c>
      <c r="B214" s="5" t="str">
        <f t="shared" si="80"/>
        <v>女</v>
      </c>
      <c r="C214" s="5" t="str">
        <f aca="true" t="shared" si="82" ref="C214:C216">"汉族"</f>
        <v>汉族</v>
      </c>
      <c r="D214" s="6" t="s">
        <v>215</v>
      </c>
    </row>
    <row r="215" spans="1:4" ht="13.5">
      <c r="A215" s="5" t="str">
        <f>"陈亚累"</f>
        <v>陈亚累</v>
      </c>
      <c r="B215" s="5" t="str">
        <f t="shared" si="80"/>
        <v>女</v>
      </c>
      <c r="C215" s="5" t="str">
        <f t="shared" si="82"/>
        <v>汉族</v>
      </c>
      <c r="D215" s="6" t="s">
        <v>216</v>
      </c>
    </row>
    <row r="216" spans="1:4" ht="13.5">
      <c r="A216" s="5" t="str">
        <f>"林晓霞"</f>
        <v>林晓霞</v>
      </c>
      <c r="B216" s="5" t="str">
        <f t="shared" si="80"/>
        <v>女</v>
      </c>
      <c r="C216" s="5" t="str">
        <f t="shared" si="82"/>
        <v>汉族</v>
      </c>
      <c r="D216" s="6" t="s">
        <v>135</v>
      </c>
    </row>
    <row r="217" spans="1:4" ht="13.5">
      <c r="A217" s="5" t="str">
        <f>"熊逢阳"</f>
        <v>熊逢阳</v>
      </c>
      <c r="B217" s="5" t="str">
        <f aca="true" t="shared" si="83" ref="B217:B222">"男"</f>
        <v>男</v>
      </c>
      <c r="C217" s="5" t="str">
        <f>"黎族"</f>
        <v>黎族</v>
      </c>
      <c r="D217" s="6" t="s">
        <v>217</v>
      </c>
    </row>
    <row r="218" spans="1:4" ht="13.5">
      <c r="A218" s="5" t="str">
        <f>"谢金利"</f>
        <v>谢金利</v>
      </c>
      <c r="B218" s="5" t="str">
        <f aca="true" t="shared" si="84" ref="B218:B220">"女"</f>
        <v>女</v>
      </c>
      <c r="C218" s="5" t="str">
        <f aca="true" t="shared" si="85" ref="C218:C221">"汉族"</f>
        <v>汉族</v>
      </c>
      <c r="D218" s="6" t="s">
        <v>218</v>
      </c>
    </row>
    <row r="219" spans="1:4" ht="13.5">
      <c r="A219" s="5" t="str">
        <f>"曾霞"</f>
        <v>曾霞</v>
      </c>
      <c r="B219" s="5" t="str">
        <f t="shared" si="84"/>
        <v>女</v>
      </c>
      <c r="C219" s="5" t="str">
        <f t="shared" si="85"/>
        <v>汉族</v>
      </c>
      <c r="D219" s="6" t="s">
        <v>219</v>
      </c>
    </row>
    <row r="220" spans="1:4" ht="13.5">
      <c r="A220" s="5" t="str">
        <f>"李雪娇"</f>
        <v>李雪娇</v>
      </c>
      <c r="B220" s="5" t="str">
        <f t="shared" si="84"/>
        <v>女</v>
      </c>
      <c r="C220" s="5" t="str">
        <f t="shared" si="85"/>
        <v>汉族</v>
      </c>
      <c r="D220" s="6" t="s">
        <v>220</v>
      </c>
    </row>
    <row r="221" spans="1:4" ht="13.5">
      <c r="A221" s="5" t="str">
        <f>"郑启策"</f>
        <v>郑启策</v>
      </c>
      <c r="B221" s="5" t="str">
        <f t="shared" si="83"/>
        <v>男</v>
      </c>
      <c r="C221" s="5" t="str">
        <f t="shared" si="85"/>
        <v>汉族</v>
      </c>
      <c r="D221" s="6" t="s">
        <v>221</v>
      </c>
    </row>
    <row r="222" spans="1:4" ht="13.5">
      <c r="A222" s="5" t="str">
        <f>"唐昌达"</f>
        <v>唐昌达</v>
      </c>
      <c r="B222" s="5" t="str">
        <f t="shared" si="83"/>
        <v>男</v>
      </c>
      <c r="C222" s="5" t="str">
        <f aca="true" t="shared" si="86" ref="C222:C227">"黎族"</f>
        <v>黎族</v>
      </c>
      <c r="D222" s="6" t="s">
        <v>222</v>
      </c>
    </row>
    <row r="223" spans="1:4" ht="13.5">
      <c r="A223" s="5" t="str">
        <f>"许娇丽"</f>
        <v>许娇丽</v>
      </c>
      <c r="B223" s="5" t="str">
        <f aca="true" t="shared" si="87" ref="B223:B225">"女"</f>
        <v>女</v>
      </c>
      <c r="C223" s="5" t="str">
        <f aca="true" t="shared" si="88" ref="C223:C226">"汉族"</f>
        <v>汉族</v>
      </c>
      <c r="D223" s="6" t="s">
        <v>223</v>
      </c>
    </row>
    <row r="224" spans="1:4" ht="13.5">
      <c r="A224" s="5" t="str">
        <f>"郑艺阳"</f>
        <v>郑艺阳</v>
      </c>
      <c r="B224" s="5" t="str">
        <f t="shared" si="87"/>
        <v>女</v>
      </c>
      <c r="C224" s="5" t="str">
        <f t="shared" si="88"/>
        <v>汉族</v>
      </c>
      <c r="D224" s="6" t="s">
        <v>224</v>
      </c>
    </row>
    <row r="225" spans="1:4" ht="13.5">
      <c r="A225" s="5" t="str">
        <f>"华萤"</f>
        <v>华萤</v>
      </c>
      <c r="B225" s="5" t="str">
        <f t="shared" si="87"/>
        <v>女</v>
      </c>
      <c r="C225" s="5" t="str">
        <f t="shared" si="86"/>
        <v>黎族</v>
      </c>
      <c r="D225" s="6" t="s">
        <v>225</v>
      </c>
    </row>
    <row r="226" spans="1:4" ht="13.5">
      <c r="A226" s="5" t="str">
        <f>"张宏剑"</f>
        <v>张宏剑</v>
      </c>
      <c r="B226" s="5" t="str">
        <f aca="true" t="shared" si="89" ref="B226:B229">"男"</f>
        <v>男</v>
      </c>
      <c r="C226" s="5" t="str">
        <f t="shared" si="88"/>
        <v>汉族</v>
      </c>
      <c r="D226" s="6" t="s">
        <v>226</v>
      </c>
    </row>
    <row r="227" spans="1:4" ht="13.5">
      <c r="A227" s="5" t="str">
        <f>"董亚果"</f>
        <v>董亚果</v>
      </c>
      <c r="B227" s="5" t="str">
        <f aca="true" t="shared" si="90" ref="B227:B236">"女"</f>
        <v>女</v>
      </c>
      <c r="C227" s="5" t="str">
        <f t="shared" si="86"/>
        <v>黎族</v>
      </c>
      <c r="D227" s="6" t="s">
        <v>227</v>
      </c>
    </row>
    <row r="228" spans="1:4" ht="13.5">
      <c r="A228" s="5" t="str">
        <f>"李石生"</f>
        <v>李石生</v>
      </c>
      <c r="B228" s="5" t="str">
        <f t="shared" si="89"/>
        <v>男</v>
      </c>
      <c r="C228" s="5" t="str">
        <f aca="true" t="shared" si="91" ref="C228:C230">"汉族"</f>
        <v>汉族</v>
      </c>
      <c r="D228" s="6" t="s">
        <v>228</v>
      </c>
    </row>
    <row r="229" spans="1:4" ht="13.5">
      <c r="A229" s="5" t="str">
        <f>"徐明"</f>
        <v>徐明</v>
      </c>
      <c r="B229" s="5" t="str">
        <f t="shared" si="89"/>
        <v>男</v>
      </c>
      <c r="C229" s="5" t="str">
        <f t="shared" si="91"/>
        <v>汉族</v>
      </c>
      <c r="D229" s="6" t="s">
        <v>229</v>
      </c>
    </row>
    <row r="230" spans="1:4" ht="13.5">
      <c r="A230" s="5" t="str">
        <f>"王海花"</f>
        <v>王海花</v>
      </c>
      <c r="B230" s="5" t="str">
        <f t="shared" si="90"/>
        <v>女</v>
      </c>
      <c r="C230" s="5" t="str">
        <f t="shared" si="91"/>
        <v>汉族</v>
      </c>
      <c r="D230" s="6" t="s">
        <v>230</v>
      </c>
    </row>
    <row r="231" spans="1:4" ht="13.5">
      <c r="A231" s="5" t="str">
        <f>"谭真"</f>
        <v>谭真</v>
      </c>
      <c r="B231" s="5" t="str">
        <f t="shared" si="90"/>
        <v>女</v>
      </c>
      <c r="C231" s="5" t="str">
        <f aca="true" t="shared" si="92" ref="C231:C233">"黎族"</f>
        <v>黎族</v>
      </c>
      <c r="D231" s="6" t="s">
        <v>231</v>
      </c>
    </row>
    <row r="232" spans="1:4" ht="13.5">
      <c r="A232" s="5" t="str">
        <f>"何君珏"</f>
        <v>何君珏</v>
      </c>
      <c r="B232" s="5" t="str">
        <f t="shared" si="90"/>
        <v>女</v>
      </c>
      <c r="C232" s="5" t="str">
        <f t="shared" si="92"/>
        <v>黎族</v>
      </c>
      <c r="D232" s="6" t="s">
        <v>232</v>
      </c>
    </row>
    <row r="233" spans="1:4" ht="13.5">
      <c r="A233" s="5" t="str">
        <f>"杨秋锦"</f>
        <v>杨秋锦</v>
      </c>
      <c r="B233" s="5" t="str">
        <f t="shared" si="90"/>
        <v>女</v>
      </c>
      <c r="C233" s="5" t="str">
        <f t="shared" si="92"/>
        <v>黎族</v>
      </c>
      <c r="D233" s="6" t="s">
        <v>233</v>
      </c>
    </row>
    <row r="234" spans="1:4" ht="13.5">
      <c r="A234" s="5" t="str">
        <f>"彭桦"</f>
        <v>彭桦</v>
      </c>
      <c r="B234" s="5" t="str">
        <f t="shared" si="90"/>
        <v>女</v>
      </c>
      <c r="C234" s="5" t="str">
        <f aca="true" t="shared" si="93" ref="C234:C239">"汉族"</f>
        <v>汉族</v>
      </c>
      <c r="D234" s="6" t="s">
        <v>234</v>
      </c>
    </row>
    <row r="235" spans="1:4" ht="13.5">
      <c r="A235" s="5" t="str">
        <f>"陈俞俞"</f>
        <v>陈俞俞</v>
      </c>
      <c r="B235" s="5" t="str">
        <f t="shared" si="90"/>
        <v>女</v>
      </c>
      <c r="C235" s="5" t="str">
        <f>"黎族"</f>
        <v>黎族</v>
      </c>
      <c r="D235" s="6" t="s">
        <v>235</v>
      </c>
    </row>
    <row r="236" spans="1:4" ht="13.5">
      <c r="A236" s="5" t="str">
        <f>"蔡依依"</f>
        <v>蔡依依</v>
      </c>
      <c r="B236" s="5" t="str">
        <f t="shared" si="90"/>
        <v>女</v>
      </c>
      <c r="C236" s="5" t="str">
        <f t="shared" si="93"/>
        <v>汉族</v>
      </c>
      <c r="D236" s="6" t="s">
        <v>236</v>
      </c>
    </row>
    <row r="237" spans="1:4" ht="13.5">
      <c r="A237" s="5" t="str">
        <f>"卢裕宝"</f>
        <v>卢裕宝</v>
      </c>
      <c r="B237" s="5" t="str">
        <f>"男"</f>
        <v>男</v>
      </c>
      <c r="C237" s="5" t="str">
        <f t="shared" si="93"/>
        <v>汉族</v>
      </c>
      <c r="D237" s="6" t="s">
        <v>237</v>
      </c>
    </row>
    <row r="238" spans="1:4" ht="13.5">
      <c r="A238" s="5" t="str">
        <f>"吴洪娇"</f>
        <v>吴洪娇</v>
      </c>
      <c r="B238" s="5" t="str">
        <f aca="true" t="shared" si="94" ref="B238:B242">"女"</f>
        <v>女</v>
      </c>
      <c r="C238" s="5" t="str">
        <f t="shared" si="93"/>
        <v>汉族</v>
      </c>
      <c r="D238" s="6" t="s">
        <v>238</v>
      </c>
    </row>
    <row r="239" spans="1:4" ht="13.5">
      <c r="A239" s="5" t="str">
        <f>"陈李姑"</f>
        <v>陈李姑</v>
      </c>
      <c r="B239" s="5" t="str">
        <f t="shared" si="94"/>
        <v>女</v>
      </c>
      <c r="C239" s="5" t="str">
        <f t="shared" si="93"/>
        <v>汉族</v>
      </c>
      <c r="D239" s="6" t="s">
        <v>239</v>
      </c>
    </row>
    <row r="240" spans="1:4" ht="13.5">
      <c r="A240" s="5" t="str">
        <f>"王莹"</f>
        <v>王莹</v>
      </c>
      <c r="B240" s="5" t="str">
        <f t="shared" si="94"/>
        <v>女</v>
      </c>
      <c r="C240" s="5" t="str">
        <f aca="true" t="shared" si="95" ref="C240:C244">"黎族"</f>
        <v>黎族</v>
      </c>
      <c r="D240" s="6" t="s">
        <v>240</v>
      </c>
    </row>
    <row r="241" spans="1:4" ht="13.5">
      <c r="A241" s="5" t="str">
        <f>"卓小娜"</f>
        <v>卓小娜</v>
      </c>
      <c r="B241" s="5" t="str">
        <f t="shared" si="94"/>
        <v>女</v>
      </c>
      <c r="C241" s="5" t="str">
        <f t="shared" si="95"/>
        <v>黎族</v>
      </c>
      <c r="D241" s="6" t="s">
        <v>241</v>
      </c>
    </row>
    <row r="242" spans="1:4" ht="13.5">
      <c r="A242" s="5" t="str">
        <f>"周春汛"</f>
        <v>周春汛</v>
      </c>
      <c r="B242" s="5" t="str">
        <f t="shared" si="94"/>
        <v>女</v>
      </c>
      <c r="C242" s="5" t="str">
        <f aca="true" t="shared" si="96" ref="C242:C246">"汉族"</f>
        <v>汉族</v>
      </c>
      <c r="D242" s="6" t="s">
        <v>242</v>
      </c>
    </row>
    <row r="243" spans="1:4" ht="13.5">
      <c r="A243" s="5" t="str">
        <f>"黄日辉"</f>
        <v>黄日辉</v>
      </c>
      <c r="B243" s="5" t="str">
        <f>"男"</f>
        <v>男</v>
      </c>
      <c r="C243" s="5" t="str">
        <f t="shared" si="96"/>
        <v>汉族</v>
      </c>
      <c r="D243" s="6" t="s">
        <v>243</v>
      </c>
    </row>
    <row r="244" spans="1:4" ht="13.5">
      <c r="A244" s="5" t="str">
        <f>"郑方榆"</f>
        <v>郑方榆</v>
      </c>
      <c r="B244" s="5" t="str">
        <f aca="true" t="shared" si="97" ref="B244:B251">"女"</f>
        <v>女</v>
      </c>
      <c r="C244" s="5" t="str">
        <f t="shared" si="95"/>
        <v>黎族</v>
      </c>
      <c r="D244" s="6" t="s">
        <v>244</v>
      </c>
    </row>
    <row r="245" spans="1:4" ht="13.5">
      <c r="A245" s="5" t="str">
        <f>"蔡兴松"</f>
        <v>蔡兴松</v>
      </c>
      <c r="B245" s="5" t="str">
        <f>"男"</f>
        <v>男</v>
      </c>
      <c r="C245" s="5" t="str">
        <f t="shared" si="96"/>
        <v>汉族</v>
      </c>
      <c r="D245" s="6" t="s">
        <v>245</v>
      </c>
    </row>
    <row r="246" spans="1:4" ht="13.5">
      <c r="A246" s="5" t="str">
        <f>"庄小霞"</f>
        <v>庄小霞</v>
      </c>
      <c r="B246" s="5" t="str">
        <f t="shared" si="97"/>
        <v>女</v>
      </c>
      <c r="C246" s="5" t="str">
        <f t="shared" si="96"/>
        <v>汉族</v>
      </c>
      <c r="D246" s="6" t="s">
        <v>246</v>
      </c>
    </row>
    <row r="247" spans="1:4" ht="13.5">
      <c r="A247" s="5" t="str">
        <f>"陈莹莹"</f>
        <v>陈莹莹</v>
      </c>
      <c r="B247" s="5" t="str">
        <f t="shared" si="97"/>
        <v>女</v>
      </c>
      <c r="C247" s="5" t="str">
        <f aca="true" t="shared" si="98" ref="C247:C251">"黎族"</f>
        <v>黎族</v>
      </c>
      <c r="D247" s="6" t="s">
        <v>247</v>
      </c>
    </row>
    <row r="248" spans="1:4" ht="13.5">
      <c r="A248" s="5" t="str">
        <f>"邢丹颖"</f>
        <v>邢丹颖</v>
      </c>
      <c r="B248" s="5" t="str">
        <f t="shared" si="97"/>
        <v>女</v>
      </c>
      <c r="C248" s="5" t="str">
        <f aca="true" t="shared" si="99" ref="C248:C253">"汉族"</f>
        <v>汉族</v>
      </c>
      <c r="D248" s="6" t="s">
        <v>248</v>
      </c>
    </row>
    <row r="249" spans="1:4" ht="13.5">
      <c r="A249" s="5" t="str">
        <f>"周小岸"</f>
        <v>周小岸</v>
      </c>
      <c r="B249" s="5" t="str">
        <f t="shared" si="97"/>
        <v>女</v>
      </c>
      <c r="C249" s="5" t="str">
        <f t="shared" si="98"/>
        <v>黎族</v>
      </c>
      <c r="D249" s="6" t="s">
        <v>249</v>
      </c>
    </row>
    <row r="250" spans="1:4" ht="13.5">
      <c r="A250" s="5" t="str">
        <f>"黎月飞"</f>
        <v>黎月飞</v>
      </c>
      <c r="B250" s="5" t="str">
        <f t="shared" si="97"/>
        <v>女</v>
      </c>
      <c r="C250" s="5" t="str">
        <f t="shared" si="98"/>
        <v>黎族</v>
      </c>
      <c r="D250" s="6" t="s">
        <v>250</v>
      </c>
    </row>
    <row r="251" spans="1:4" ht="13.5">
      <c r="A251" s="5" t="str">
        <f>"陈亚方"</f>
        <v>陈亚方</v>
      </c>
      <c r="B251" s="5" t="str">
        <f t="shared" si="97"/>
        <v>女</v>
      </c>
      <c r="C251" s="5" t="str">
        <f t="shared" si="98"/>
        <v>黎族</v>
      </c>
      <c r="D251" s="6" t="s">
        <v>251</v>
      </c>
    </row>
    <row r="252" spans="1:4" ht="13.5">
      <c r="A252" s="5" t="str">
        <f>"林尤诚"</f>
        <v>林尤诚</v>
      </c>
      <c r="B252" s="5" t="str">
        <f>"男"</f>
        <v>男</v>
      </c>
      <c r="C252" s="5" t="str">
        <f t="shared" si="99"/>
        <v>汉族</v>
      </c>
      <c r="D252" s="6" t="s">
        <v>252</v>
      </c>
    </row>
    <row r="253" spans="1:4" ht="13.5">
      <c r="A253" s="5" t="str">
        <f>"苏雅"</f>
        <v>苏雅</v>
      </c>
      <c r="B253" s="5" t="str">
        <f aca="true" t="shared" si="100" ref="B253:B258">"女"</f>
        <v>女</v>
      </c>
      <c r="C253" s="5" t="str">
        <f t="shared" si="99"/>
        <v>汉族</v>
      </c>
      <c r="D253" s="6" t="s">
        <v>253</v>
      </c>
    </row>
    <row r="254" spans="1:4" ht="13.5">
      <c r="A254" s="5" t="str">
        <f>"黄淑杰"</f>
        <v>黄淑杰</v>
      </c>
      <c r="B254" s="5" t="str">
        <f t="shared" si="100"/>
        <v>女</v>
      </c>
      <c r="C254" s="5" t="str">
        <f aca="true" t="shared" si="101" ref="C254:C259">"黎族"</f>
        <v>黎族</v>
      </c>
      <c r="D254" s="6" t="s">
        <v>254</v>
      </c>
    </row>
    <row r="255" spans="1:4" ht="13.5">
      <c r="A255" s="5" t="str">
        <f>"林月"</f>
        <v>林月</v>
      </c>
      <c r="B255" s="5" t="str">
        <f t="shared" si="100"/>
        <v>女</v>
      </c>
      <c r="C255" s="5" t="str">
        <f aca="true" t="shared" si="102" ref="C255:C258">"汉族"</f>
        <v>汉族</v>
      </c>
      <c r="D255" s="6" t="s">
        <v>255</v>
      </c>
    </row>
    <row r="256" spans="1:4" ht="13.5">
      <c r="A256" s="5" t="str">
        <f>"符群青"</f>
        <v>符群青</v>
      </c>
      <c r="B256" s="5" t="str">
        <f t="shared" si="100"/>
        <v>女</v>
      </c>
      <c r="C256" s="5" t="str">
        <f t="shared" si="102"/>
        <v>汉族</v>
      </c>
      <c r="D256" s="6" t="s">
        <v>256</v>
      </c>
    </row>
    <row r="257" spans="1:4" ht="13.5">
      <c r="A257" s="5" t="str">
        <f>"孙计星"</f>
        <v>孙计星</v>
      </c>
      <c r="B257" s="5" t="str">
        <f t="shared" si="100"/>
        <v>女</v>
      </c>
      <c r="C257" s="5" t="str">
        <f t="shared" si="101"/>
        <v>黎族</v>
      </c>
      <c r="D257" s="6" t="s">
        <v>257</v>
      </c>
    </row>
    <row r="258" spans="1:4" ht="13.5">
      <c r="A258" s="5" t="str">
        <f>"王钰涵"</f>
        <v>王钰涵</v>
      </c>
      <c r="B258" s="5" t="str">
        <f t="shared" si="100"/>
        <v>女</v>
      </c>
      <c r="C258" s="5" t="str">
        <f t="shared" si="102"/>
        <v>汉族</v>
      </c>
      <c r="D258" s="6" t="s">
        <v>258</v>
      </c>
    </row>
    <row r="259" spans="1:4" ht="13.5">
      <c r="A259" s="5" t="str">
        <f>"苏礼锋"</f>
        <v>苏礼锋</v>
      </c>
      <c r="B259" s="5" t="str">
        <f aca="true" t="shared" si="103" ref="B259:B263">"男"</f>
        <v>男</v>
      </c>
      <c r="C259" s="5" t="str">
        <f t="shared" si="101"/>
        <v>黎族</v>
      </c>
      <c r="D259" s="6" t="s">
        <v>259</v>
      </c>
    </row>
    <row r="260" spans="1:4" ht="13.5">
      <c r="A260" s="5" t="str">
        <f>"王官兰"</f>
        <v>王官兰</v>
      </c>
      <c r="B260" s="5" t="str">
        <f aca="true" t="shared" si="104" ref="B260:B265">"女"</f>
        <v>女</v>
      </c>
      <c r="C260" s="5" t="str">
        <f aca="true" t="shared" si="105" ref="C260:C264">"汉族"</f>
        <v>汉族</v>
      </c>
      <c r="D260" s="6" t="s">
        <v>260</v>
      </c>
    </row>
    <row r="261" spans="1:4" ht="13.5">
      <c r="A261" s="5" t="str">
        <f>"符运壮"</f>
        <v>符运壮</v>
      </c>
      <c r="B261" s="5" t="str">
        <f t="shared" si="103"/>
        <v>男</v>
      </c>
      <c r="C261" s="5" t="str">
        <f>"黎族"</f>
        <v>黎族</v>
      </c>
      <c r="D261" s="6" t="s">
        <v>261</v>
      </c>
    </row>
    <row r="262" spans="1:4" ht="13.5">
      <c r="A262" s="5" t="str">
        <f>"何那玲"</f>
        <v>何那玲</v>
      </c>
      <c r="B262" s="5" t="str">
        <f t="shared" si="104"/>
        <v>女</v>
      </c>
      <c r="C262" s="5" t="str">
        <f t="shared" si="105"/>
        <v>汉族</v>
      </c>
      <c r="D262" s="6" t="s">
        <v>262</v>
      </c>
    </row>
    <row r="263" spans="1:4" ht="13.5">
      <c r="A263" s="5" t="str">
        <f>"梁坤"</f>
        <v>梁坤</v>
      </c>
      <c r="B263" s="5" t="str">
        <f t="shared" si="103"/>
        <v>男</v>
      </c>
      <c r="C263" s="5" t="str">
        <f t="shared" si="105"/>
        <v>汉族</v>
      </c>
      <c r="D263" s="6" t="s">
        <v>263</v>
      </c>
    </row>
    <row r="264" spans="1:4" ht="13.5">
      <c r="A264" s="5" t="str">
        <f>"张颖"</f>
        <v>张颖</v>
      </c>
      <c r="B264" s="5" t="str">
        <f t="shared" si="104"/>
        <v>女</v>
      </c>
      <c r="C264" s="5" t="str">
        <f t="shared" si="105"/>
        <v>汉族</v>
      </c>
      <c r="D264" s="6" t="s">
        <v>264</v>
      </c>
    </row>
    <row r="265" spans="1:4" ht="13.5">
      <c r="A265" s="5" t="str">
        <f>"赖萍"</f>
        <v>赖萍</v>
      </c>
      <c r="B265" s="5" t="str">
        <f t="shared" si="104"/>
        <v>女</v>
      </c>
      <c r="C265" s="5" t="str">
        <f>"侗族"</f>
        <v>侗族</v>
      </c>
      <c r="D265" s="6" t="s">
        <v>265</v>
      </c>
    </row>
    <row r="266" spans="1:4" ht="13.5">
      <c r="A266" s="5" t="str">
        <f>"林楠"</f>
        <v>林楠</v>
      </c>
      <c r="B266" s="5" t="str">
        <f>"男"</f>
        <v>男</v>
      </c>
      <c r="C266" s="5" t="str">
        <f aca="true" t="shared" si="106" ref="C266:C269">"汉族"</f>
        <v>汉族</v>
      </c>
      <c r="D266" s="6" t="s">
        <v>266</v>
      </c>
    </row>
    <row r="267" spans="1:4" ht="13.5">
      <c r="A267" s="5" t="str">
        <f>"陈友荟"</f>
        <v>陈友荟</v>
      </c>
      <c r="B267" s="5" t="str">
        <f aca="true" t="shared" si="107" ref="B267:B275">"女"</f>
        <v>女</v>
      </c>
      <c r="C267" s="5" t="str">
        <f t="shared" si="106"/>
        <v>汉族</v>
      </c>
      <c r="D267" s="6" t="s">
        <v>267</v>
      </c>
    </row>
    <row r="268" spans="1:4" ht="13.5">
      <c r="A268" s="5" t="str">
        <f>"张利科"</f>
        <v>张利科</v>
      </c>
      <c r="B268" s="5" t="str">
        <f>"男"</f>
        <v>男</v>
      </c>
      <c r="C268" s="5" t="str">
        <f aca="true" t="shared" si="108" ref="C268:C273">"黎族"</f>
        <v>黎族</v>
      </c>
      <c r="D268" s="6" t="s">
        <v>268</v>
      </c>
    </row>
    <row r="269" spans="1:4" ht="13.5">
      <c r="A269" s="5" t="str">
        <f>"黄秋萍"</f>
        <v>黄秋萍</v>
      </c>
      <c r="B269" s="5" t="str">
        <f t="shared" si="107"/>
        <v>女</v>
      </c>
      <c r="C269" s="5" t="str">
        <f t="shared" si="106"/>
        <v>汉族</v>
      </c>
      <c r="D269" s="6" t="s">
        <v>269</v>
      </c>
    </row>
    <row r="270" spans="1:4" ht="13.5">
      <c r="A270" s="5" t="str">
        <f>"冼四玉"</f>
        <v>冼四玉</v>
      </c>
      <c r="B270" s="5" t="str">
        <f t="shared" si="107"/>
        <v>女</v>
      </c>
      <c r="C270" s="5" t="str">
        <f t="shared" si="108"/>
        <v>黎族</v>
      </c>
      <c r="D270" s="6" t="s">
        <v>270</v>
      </c>
    </row>
    <row r="271" spans="1:4" ht="13.5">
      <c r="A271" s="5" t="str">
        <f>"陈雪銮"</f>
        <v>陈雪銮</v>
      </c>
      <c r="B271" s="5" t="str">
        <f t="shared" si="107"/>
        <v>女</v>
      </c>
      <c r="C271" s="5" t="str">
        <f t="shared" si="108"/>
        <v>黎族</v>
      </c>
      <c r="D271" s="6" t="s">
        <v>271</v>
      </c>
    </row>
    <row r="272" spans="1:4" ht="13.5">
      <c r="A272" s="5" t="str">
        <f>"董书惠"</f>
        <v>董书惠</v>
      </c>
      <c r="B272" s="5" t="str">
        <f t="shared" si="107"/>
        <v>女</v>
      </c>
      <c r="C272" s="5" t="str">
        <f t="shared" si="108"/>
        <v>黎族</v>
      </c>
      <c r="D272" s="6" t="s">
        <v>272</v>
      </c>
    </row>
    <row r="273" spans="1:4" ht="13.5">
      <c r="A273" s="5" t="str">
        <f>"卓少何"</f>
        <v>卓少何</v>
      </c>
      <c r="B273" s="5" t="str">
        <f t="shared" si="107"/>
        <v>女</v>
      </c>
      <c r="C273" s="5" t="str">
        <f t="shared" si="108"/>
        <v>黎族</v>
      </c>
      <c r="D273" s="6" t="s">
        <v>273</v>
      </c>
    </row>
    <row r="274" spans="1:4" ht="13.5">
      <c r="A274" s="5" t="str">
        <f>"钟蕊"</f>
        <v>钟蕊</v>
      </c>
      <c r="B274" s="5" t="str">
        <f t="shared" si="107"/>
        <v>女</v>
      </c>
      <c r="C274" s="5" t="str">
        <f aca="true" t="shared" si="109" ref="C274:C278">"汉族"</f>
        <v>汉族</v>
      </c>
      <c r="D274" s="6" t="s">
        <v>274</v>
      </c>
    </row>
    <row r="275" spans="1:4" ht="13.5">
      <c r="A275" s="5" t="str">
        <f>"吕美利"</f>
        <v>吕美利</v>
      </c>
      <c r="B275" s="5" t="str">
        <f t="shared" si="107"/>
        <v>女</v>
      </c>
      <c r="C275" s="5" t="str">
        <f t="shared" si="109"/>
        <v>汉族</v>
      </c>
      <c r="D275" s="6" t="s">
        <v>275</v>
      </c>
    </row>
    <row r="276" spans="1:4" ht="13.5">
      <c r="A276" s="5" t="str">
        <f>"蒋海成"</f>
        <v>蒋海成</v>
      </c>
      <c r="B276" s="5" t="str">
        <f>"男"</f>
        <v>男</v>
      </c>
      <c r="C276" s="5" t="str">
        <f>"苗族"</f>
        <v>苗族</v>
      </c>
      <c r="D276" s="6" t="s">
        <v>276</v>
      </c>
    </row>
    <row r="277" spans="1:4" ht="13.5">
      <c r="A277" s="5" t="str">
        <f>"陈浇"</f>
        <v>陈浇</v>
      </c>
      <c r="B277" s="5" t="str">
        <f aca="true" t="shared" si="110" ref="B277:B284">"女"</f>
        <v>女</v>
      </c>
      <c r="C277" s="5" t="str">
        <f t="shared" si="109"/>
        <v>汉族</v>
      </c>
      <c r="D277" s="6" t="s">
        <v>277</v>
      </c>
    </row>
    <row r="278" spans="1:4" ht="13.5">
      <c r="A278" s="5" t="str">
        <f>"邓明月"</f>
        <v>邓明月</v>
      </c>
      <c r="B278" s="5" t="str">
        <f t="shared" si="110"/>
        <v>女</v>
      </c>
      <c r="C278" s="5" t="str">
        <f t="shared" si="109"/>
        <v>汉族</v>
      </c>
      <c r="D278" s="6" t="s">
        <v>278</v>
      </c>
    </row>
    <row r="279" spans="1:4" ht="13.5">
      <c r="A279" s="5" t="str">
        <f>"沈礼涯"</f>
        <v>沈礼涯</v>
      </c>
      <c r="B279" s="5" t="str">
        <f>"男"</f>
        <v>男</v>
      </c>
      <c r="C279" s="5" t="str">
        <f aca="true" t="shared" si="111" ref="C279:C281">"黎族"</f>
        <v>黎族</v>
      </c>
      <c r="D279" s="6" t="s">
        <v>195</v>
      </c>
    </row>
    <row r="280" spans="1:4" ht="13.5">
      <c r="A280" s="5" t="str">
        <f>"王杏"</f>
        <v>王杏</v>
      </c>
      <c r="B280" s="5" t="str">
        <f t="shared" si="110"/>
        <v>女</v>
      </c>
      <c r="C280" s="5" t="str">
        <f t="shared" si="111"/>
        <v>黎族</v>
      </c>
      <c r="D280" s="6" t="s">
        <v>279</v>
      </c>
    </row>
    <row r="281" spans="1:4" ht="13.5">
      <c r="A281" s="5" t="str">
        <f>"王玲玲"</f>
        <v>王玲玲</v>
      </c>
      <c r="B281" s="5" t="str">
        <f t="shared" si="110"/>
        <v>女</v>
      </c>
      <c r="C281" s="5" t="str">
        <f t="shared" si="111"/>
        <v>黎族</v>
      </c>
      <c r="D281" s="6" t="s">
        <v>280</v>
      </c>
    </row>
    <row r="282" spans="1:4" ht="13.5">
      <c r="A282" s="5" t="str">
        <f>"曾翠玲"</f>
        <v>曾翠玲</v>
      </c>
      <c r="B282" s="5" t="str">
        <f t="shared" si="110"/>
        <v>女</v>
      </c>
      <c r="C282" s="5" t="str">
        <f aca="true" t="shared" si="112" ref="C282:C290">"汉族"</f>
        <v>汉族</v>
      </c>
      <c r="D282" s="6" t="s">
        <v>281</v>
      </c>
    </row>
    <row r="283" spans="1:4" ht="13.5">
      <c r="A283" s="5" t="str">
        <f>"陈嫦"</f>
        <v>陈嫦</v>
      </c>
      <c r="B283" s="5" t="str">
        <f t="shared" si="110"/>
        <v>女</v>
      </c>
      <c r="C283" s="5" t="str">
        <f>"黎族"</f>
        <v>黎族</v>
      </c>
      <c r="D283" s="6" t="s">
        <v>282</v>
      </c>
    </row>
    <row r="284" spans="1:4" ht="13.5">
      <c r="A284" s="5" t="str">
        <f>"董雪婷"</f>
        <v>董雪婷</v>
      </c>
      <c r="B284" s="5" t="str">
        <f t="shared" si="110"/>
        <v>女</v>
      </c>
      <c r="C284" s="5" t="str">
        <f>"黎族"</f>
        <v>黎族</v>
      </c>
      <c r="D284" s="6" t="s">
        <v>283</v>
      </c>
    </row>
    <row r="285" spans="1:4" ht="13.5">
      <c r="A285" s="5" t="str">
        <f>"卢启学"</f>
        <v>卢启学</v>
      </c>
      <c r="B285" s="5" t="str">
        <f aca="true" t="shared" si="113" ref="B285:B290">"男"</f>
        <v>男</v>
      </c>
      <c r="C285" s="5" t="str">
        <f t="shared" si="112"/>
        <v>汉族</v>
      </c>
      <c r="D285" s="6" t="s">
        <v>284</v>
      </c>
    </row>
    <row r="286" spans="1:4" ht="13.5">
      <c r="A286" s="5" t="str">
        <f>"王小叶"</f>
        <v>王小叶</v>
      </c>
      <c r="B286" s="5" t="str">
        <f aca="true" t="shared" si="114" ref="B286:B288">"女"</f>
        <v>女</v>
      </c>
      <c r="C286" s="5" t="str">
        <f t="shared" si="112"/>
        <v>汉族</v>
      </c>
      <c r="D286" s="6" t="s">
        <v>285</v>
      </c>
    </row>
    <row r="287" spans="1:4" ht="13.5">
      <c r="A287" s="5" t="str">
        <f>"陈慧敏"</f>
        <v>陈慧敏</v>
      </c>
      <c r="B287" s="5" t="str">
        <f t="shared" si="114"/>
        <v>女</v>
      </c>
      <c r="C287" s="5" t="str">
        <f t="shared" si="112"/>
        <v>汉族</v>
      </c>
      <c r="D287" s="6" t="s">
        <v>286</v>
      </c>
    </row>
    <row r="288" spans="1:4" ht="13.5">
      <c r="A288" s="5" t="str">
        <f>"林芬"</f>
        <v>林芬</v>
      </c>
      <c r="B288" s="5" t="str">
        <f t="shared" si="114"/>
        <v>女</v>
      </c>
      <c r="C288" s="5" t="str">
        <f t="shared" si="112"/>
        <v>汉族</v>
      </c>
      <c r="D288" s="6" t="s">
        <v>287</v>
      </c>
    </row>
    <row r="289" spans="1:4" ht="13.5">
      <c r="A289" s="5" t="str">
        <f>"吴淑森"</f>
        <v>吴淑森</v>
      </c>
      <c r="B289" s="5" t="str">
        <f t="shared" si="113"/>
        <v>男</v>
      </c>
      <c r="C289" s="5" t="str">
        <f t="shared" si="112"/>
        <v>汉族</v>
      </c>
      <c r="D289" s="6" t="s">
        <v>288</v>
      </c>
    </row>
    <row r="290" spans="1:4" ht="13.5">
      <c r="A290" s="5" t="str">
        <f>"林明锐"</f>
        <v>林明锐</v>
      </c>
      <c r="B290" s="5" t="str">
        <f t="shared" si="113"/>
        <v>男</v>
      </c>
      <c r="C290" s="5" t="str">
        <f t="shared" si="112"/>
        <v>汉族</v>
      </c>
      <c r="D290" s="6" t="s">
        <v>289</v>
      </c>
    </row>
    <row r="291" spans="1:4" ht="13.5">
      <c r="A291" s="5" t="str">
        <f>"苏龙馨"</f>
        <v>苏龙馨</v>
      </c>
      <c r="B291" s="5" t="str">
        <f aca="true" t="shared" si="115" ref="B291:B300">"女"</f>
        <v>女</v>
      </c>
      <c r="C291" s="5" t="str">
        <f aca="true" t="shared" si="116" ref="C291:C296">"黎族"</f>
        <v>黎族</v>
      </c>
      <c r="D291" s="6" t="s">
        <v>290</v>
      </c>
    </row>
    <row r="292" spans="1:4" ht="13.5">
      <c r="A292" s="5" t="str">
        <f>"陈小雅"</f>
        <v>陈小雅</v>
      </c>
      <c r="B292" s="5" t="str">
        <f t="shared" si="115"/>
        <v>女</v>
      </c>
      <c r="C292" s="5" t="str">
        <f t="shared" si="116"/>
        <v>黎族</v>
      </c>
      <c r="D292" s="6" t="s">
        <v>291</v>
      </c>
    </row>
    <row r="293" spans="1:4" ht="13.5">
      <c r="A293" s="5" t="str">
        <f>"王业文"</f>
        <v>王业文</v>
      </c>
      <c r="B293" s="5" t="str">
        <f aca="true" t="shared" si="117" ref="B293:B295">"男"</f>
        <v>男</v>
      </c>
      <c r="C293" s="5" t="str">
        <f aca="true" t="shared" si="118" ref="C293:C295">"汉族"</f>
        <v>汉族</v>
      </c>
      <c r="D293" s="6" t="s">
        <v>292</v>
      </c>
    </row>
    <row r="294" spans="1:4" ht="13.5">
      <c r="A294" s="5" t="str">
        <f>"陈朝日"</f>
        <v>陈朝日</v>
      </c>
      <c r="B294" s="5" t="str">
        <f t="shared" si="117"/>
        <v>男</v>
      </c>
      <c r="C294" s="5" t="str">
        <f t="shared" si="118"/>
        <v>汉族</v>
      </c>
      <c r="D294" s="6" t="s">
        <v>293</v>
      </c>
    </row>
    <row r="295" spans="1:4" ht="13.5">
      <c r="A295" s="5" t="str">
        <f>"李亚雄"</f>
        <v>李亚雄</v>
      </c>
      <c r="B295" s="5" t="str">
        <f t="shared" si="117"/>
        <v>男</v>
      </c>
      <c r="C295" s="5" t="str">
        <f t="shared" si="118"/>
        <v>汉族</v>
      </c>
      <c r="D295" s="6" t="s">
        <v>294</v>
      </c>
    </row>
    <row r="296" spans="1:4" ht="13.5">
      <c r="A296" s="5" t="str">
        <f>"李咪咪"</f>
        <v>李咪咪</v>
      </c>
      <c r="B296" s="5" t="str">
        <f t="shared" si="115"/>
        <v>女</v>
      </c>
      <c r="C296" s="5" t="str">
        <f t="shared" si="116"/>
        <v>黎族</v>
      </c>
      <c r="D296" s="6" t="s">
        <v>295</v>
      </c>
    </row>
    <row r="297" spans="1:4" ht="13.5">
      <c r="A297" s="5" t="str">
        <f>"符良锦"</f>
        <v>符良锦</v>
      </c>
      <c r="B297" s="5" t="str">
        <f t="shared" si="115"/>
        <v>女</v>
      </c>
      <c r="C297" s="5" t="str">
        <f>"汉族"</f>
        <v>汉族</v>
      </c>
      <c r="D297" s="6" t="s">
        <v>296</v>
      </c>
    </row>
    <row r="298" spans="1:4" ht="13.5">
      <c r="A298" s="5" t="str">
        <f>"杨肖"</f>
        <v>杨肖</v>
      </c>
      <c r="B298" s="5" t="str">
        <f t="shared" si="115"/>
        <v>女</v>
      </c>
      <c r="C298" s="5" t="str">
        <f aca="true" t="shared" si="119" ref="C298:C302">"黎族"</f>
        <v>黎族</v>
      </c>
      <c r="D298" s="6" t="s">
        <v>145</v>
      </c>
    </row>
    <row r="299" spans="1:4" ht="13.5">
      <c r="A299" s="5" t="str">
        <f>"羊木楼"</f>
        <v>羊木楼</v>
      </c>
      <c r="B299" s="5" t="str">
        <f t="shared" si="115"/>
        <v>女</v>
      </c>
      <c r="C299" s="5" t="str">
        <f aca="true" t="shared" si="120" ref="C299:C304">"汉族"</f>
        <v>汉族</v>
      </c>
      <c r="D299" s="6" t="s">
        <v>297</v>
      </c>
    </row>
    <row r="300" spans="1:4" ht="13.5">
      <c r="A300" s="5" t="str">
        <f>"伍莉丽"</f>
        <v>伍莉丽</v>
      </c>
      <c r="B300" s="5" t="str">
        <f t="shared" si="115"/>
        <v>女</v>
      </c>
      <c r="C300" s="5" t="str">
        <f t="shared" si="119"/>
        <v>黎族</v>
      </c>
      <c r="D300" s="6" t="s">
        <v>298</v>
      </c>
    </row>
    <row r="301" spans="1:4" ht="13.5">
      <c r="A301" s="5" t="str">
        <f>"郑炜"</f>
        <v>郑炜</v>
      </c>
      <c r="B301" s="5" t="str">
        <f aca="true" t="shared" si="121" ref="B301:B306">"男"</f>
        <v>男</v>
      </c>
      <c r="C301" s="5" t="str">
        <f t="shared" si="119"/>
        <v>黎族</v>
      </c>
      <c r="D301" s="6" t="s">
        <v>299</v>
      </c>
    </row>
    <row r="302" spans="1:4" ht="13.5">
      <c r="A302" s="5" t="str">
        <f>"陈玉环"</f>
        <v>陈玉环</v>
      </c>
      <c r="B302" s="5" t="str">
        <f aca="true" t="shared" si="122" ref="B302:B307">"女"</f>
        <v>女</v>
      </c>
      <c r="C302" s="5" t="str">
        <f t="shared" si="119"/>
        <v>黎族</v>
      </c>
      <c r="D302" s="6" t="s">
        <v>300</v>
      </c>
    </row>
    <row r="303" spans="1:4" ht="13.5">
      <c r="A303" s="5" t="str">
        <f>"李家宁"</f>
        <v>李家宁</v>
      </c>
      <c r="B303" s="5" t="str">
        <f t="shared" si="121"/>
        <v>男</v>
      </c>
      <c r="C303" s="5" t="str">
        <f t="shared" si="120"/>
        <v>汉族</v>
      </c>
      <c r="D303" s="6" t="s">
        <v>301</v>
      </c>
    </row>
    <row r="304" spans="1:4" ht="13.5">
      <c r="A304" s="5" t="str">
        <f>"蒋金雪"</f>
        <v>蒋金雪</v>
      </c>
      <c r="B304" s="5" t="str">
        <f t="shared" si="122"/>
        <v>女</v>
      </c>
      <c r="C304" s="5" t="str">
        <f t="shared" si="120"/>
        <v>汉族</v>
      </c>
      <c r="D304" s="6" t="s">
        <v>302</v>
      </c>
    </row>
    <row r="305" spans="1:4" ht="13.5">
      <c r="A305" s="5" t="str">
        <f>"曾雄彬"</f>
        <v>曾雄彬</v>
      </c>
      <c r="B305" s="5" t="str">
        <f t="shared" si="121"/>
        <v>男</v>
      </c>
      <c r="C305" s="5" t="str">
        <f>"侗族"</f>
        <v>侗族</v>
      </c>
      <c r="D305" s="6" t="s">
        <v>303</v>
      </c>
    </row>
    <row r="306" spans="1:4" ht="13.5">
      <c r="A306" s="5" t="str">
        <f>"张贞伟"</f>
        <v>张贞伟</v>
      </c>
      <c r="B306" s="5" t="str">
        <f t="shared" si="121"/>
        <v>男</v>
      </c>
      <c r="C306" s="5" t="str">
        <f>"黎族"</f>
        <v>黎族</v>
      </c>
      <c r="D306" s="6" t="s">
        <v>304</v>
      </c>
    </row>
    <row r="307" spans="1:4" ht="13.5">
      <c r="A307" s="5" t="str">
        <f>"林华暖"</f>
        <v>林华暖</v>
      </c>
      <c r="B307" s="5" t="str">
        <f t="shared" si="122"/>
        <v>女</v>
      </c>
      <c r="C307" s="5" t="str">
        <f aca="true" t="shared" si="123" ref="C307:C315">"汉族"</f>
        <v>汉族</v>
      </c>
      <c r="D307" s="6" t="s">
        <v>305</v>
      </c>
    </row>
    <row r="308" spans="1:4" ht="13.5">
      <c r="A308" s="5" t="str">
        <f>"朱文健"</f>
        <v>朱文健</v>
      </c>
      <c r="B308" s="5" t="str">
        <f>"男"</f>
        <v>男</v>
      </c>
      <c r="C308" s="5" t="str">
        <f>"黎族"</f>
        <v>黎族</v>
      </c>
      <c r="D308" s="6" t="s">
        <v>169</v>
      </c>
    </row>
    <row r="309" spans="1:4" ht="13.5">
      <c r="A309" s="5" t="str">
        <f>"吴海梅"</f>
        <v>吴海梅</v>
      </c>
      <c r="B309" s="5" t="str">
        <f aca="true" t="shared" si="124" ref="B309:B311">"女"</f>
        <v>女</v>
      </c>
      <c r="C309" s="5" t="str">
        <f t="shared" si="123"/>
        <v>汉族</v>
      </c>
      <c r="D309" s="6" t="s">
        <v>306</v>
      </c>
    </row>
    <row r="310" spans="1:4" ht="13.5">
      <c r="A310" s="5" t="str">
        <f>"陈建巧"</f>
        <v>陈建巧</v>
      </c>
      <c r="B310" s="5" t="str">
        <f t="shared" si="124"/>
        <v>女</v>
      </c>
      <c r="C310" s="5" t="str">
        <f t="shared" si="123"/>
        <v>汉族</v>
      </c>
      <c r="D310" s="6" t="s">
        <v>307</v>
      </c>
    </row>
    <row r="311" spans="1:4" ht="13.5">
      <c r="A311" s="5" t="str">
        <f>"陈丹"</f>
        <v>陈丹</v>
      </c>
      <c r="B311" s="5" t="str">
        <f t="shared" si="124"/>
        <v>女</v>
      </c>
      <c r="C311" s="5" t="str">
        <f t="shared" si="123"/>
        <v>汉族</v>
      </c>
      <c r="D311" s="6" t="s">
        <v>308</v>
      </c>
    </row>
    <row r="312" spans="1:4" ht="13.5">
      <c r="A312" s="5" t="str">
        <f>"林道广"</f>
        <v>林道广</v>
      </c>
      <c r="B312" s="5" t="str">
        <f aca="true" t="shared" si="125" ref="B312:B315">"男"</f>
        <v>男</v>
      </c>
      <c r="C312" s="5" t="str">
        <f t="shared" si="123"/>
        <v>汉族</v>
      </c>
      <c r="D312" s="6" t="s">
        <v>309</v>
      </c>
    </row>
    <row r="313" spans="1:4" ht="13.5">
      <c r="A313" s="5" t="str">
        <f>"吴璐瑶"</f>
        <v>吴璐瑶</v>
      </c>
      <c r="B313" s="5" t="str">
        <f aca="true" t="shared" si="126" ref="B313:B318">"女"</f>
        <v>女</v>
      </c>
      <c r="C313" s="5" t="str">
        <f t="shared" si="123"/>
        <v>汉族</v>
      </c>
      <c r="D313" s="6" t="s">
        <v>310</v>
      </c>
    </row>
    <row r="314" spans="1:4" ht="13.5">
      <c r="A314" s="5" t="str">
        <f>"林冠"</f>
        <v>林冠</v>
      </c>
      <c r="B314" s="5" t="str">
        <f t="shared" si="125"/>
        <v>男</v>
      </c>
      <c r="C314" s="5" t="str">
        <f t="shared" si="123"/>
        <v>汉族</v>
      </c>
      <c r="D314" s="6" t="s">
        <v>311</v>
      </c>
    </row>
    <row r="315" spans="1:4" ht="13.5">
      <c r="A315" s="5" t="str">
        <f>"胡茂辟"</f>
        <v>胡茂辟</v>
      </c>
      <c r="B315" s="5" t="str">
        <f t="shared" si="125"/>
        <v>男</v>
      </c>
      <c r="C315" s="5" t="str">
        <f t="shared" si="123"/>
        <v>汉族</v>
      </c>
      <c r="D315" s="6" t="s">
        <v>312</v>
      </c>
    </row>
    <row r="316" spans="1:4" ht="13.5">
      <c r="A316" s="5" t="str">
        <f>"夏东儿"</f>
        <v>夏东儿</v>
      </c>
      <c r="B316" s="5" t="str">
        <f t="shared" si="126"/>
        <v>女</v>
      </c>
      <c r="C316" s="5" t="str">
        <f aca="true" t="shared" si="127" ref="C316:C322">"黎族"</f>
        <v>黎族</v>
      </c>
      <c r="D316" s="6" t="s">
        <v>313</v>
      </c>
    </row>
    <row r="317" spans="1:4" ht="13.5">
      <c r="A317" s="5" t="str">
        <f>"王禄斌"</f>
        <v>王禄斌</v>
      </c>
      <c r="B317" s="5" t="str">
        <f aca="true" t="shared" si="128" ref="B317:B320">"男"</f>
        <v>男</v>
      </c>
      <c r="C317" s="5" t="str">
        <f>"汉族"</f>
        <v>汉族</v>
      </c>
      <c r="D317" s="6" t="s">
        <v>314</v>
      </c>
    </row>
    <row r="318" spans="1:4" ht="13.5">
      <c r="A318" s="5" t="str">
        <f>"李欣欣"</f>
        <v>李欣欣</v>
      </c>
      <c r="B318" s="5" t="str">
        <f t="shared" si="126"/>
        <v>女</v>
      </c>
      <c r="C318" s="5" t="str">
        <f>"汉族"</f>
        <v>汉族</v>
      </c>
      <c r="D318" s="6" t="s">
        <v>315</v>
      </c>
    </row>
    <row r="319" spans="1:4" ht="13.5">
      <c r="A319" s="5" t="str">
        <f>"陈国泰"</f>
        <v>陈国泰</v>
      </c>
      <c r="B319" s="5" t="str">
        <f t="shared" si="128"/>
        <v>男</v>
      </c>
      <c r="C319" s="5" t="str">
        <f t="shared" si="127"/>
        <v>黎族</v>
      </c>
      <c r="D319" s="6" t="s">
        <v>316</v>
      </c>
    </row>
    <row r="320" spans="1:4" ht="13.5">
      <c r="A320" s="5" t="str">
        <f>"黄景"</f>
        <v>黄景</v>
      </c>
      <c r="B320" s="5" t="str">
        <f t="shared" si="128"/>
        <v>男</v>
      </c>
      <c r="C320" s="5" t="str">
        <f t="shared" si="127"/>
        <v>黎族</v>
      </c>
      <c r="D320" s="6" t="s">
        <v>317</v>
      </c>
    </row>
    <row r="321" spans="1:4" ht="13.5">
      <c r="A321" s="5" t="str">
        <f>"符虹港"</f>
        <v>符虹港</v>
      </c>
      <c r="B321" s="5" t="str">
        <f aca="true" t="shared" si="129" ref="B321:B345">"女"</f>
        <v>女</v>
      </c>
      <c r="C321" s="5" t="str">
        <f t="shared" si="127"/>
        <v>黎族</v>
      </c>
      <c r="D321" s="6" t="s">
        <v>318</v>
      </c>
    </row>
    <row r="322" spans="1:4" ht="13.5">
      <c r="A322" s="5" t="str">
        <f>"黄秋盈"</f>
        <v>黄秋盈</v>
      </c>
      <c r="B322" s="5" t="str">
        <f t="shared" si="129"/>
        <v>女</v>
      </c>
      <c r="C322" s="5" t="str">
        <f t="shared" si="127"/>
        <v>黎族</v>
      </c>
      <c r="D322" s="6" t="s">
        <v>319</v>
      </c>
    </row>
    <row r="323" spans="1:4" ht="13.5">
      <c r="A323" s="5" t="str">
        <f>"卢茜茜"</f>
        <v>卢茜茜</v>
      </c>
      <c r="B323" s="5" t="str">
        <f t="shared" si="129"/>
        <v>女</v>
      </c>
      <c r="C323" s="5" t="str">
        <f>"汉族"</f>
        <v>汉族</v>
      </c>
      <c r="D323" s="6" t="s">
        <v>320</v>
      </c>
    </row>
    <row r="324" spans="1:4" ht="13.5">
      <c r="A324" s="5" t="str">
        <f>"黄欣"</f>
        <v>黄欣</v>
      </c>
      <c r="B324" s="5" t="str">
        <f t="shared" si="129"/>
        <v>女</v>
      </c>
      <c r="C324" s="5" t="str">
        <f aca="true" t="shared" si="130" ref="C324:C327">"黎族"</f>
        <v>黎族</v>
      </c>
      <c r="D324" s="6" t="s">
        <v>321</v>
      </c>
    </row>
    <row r="325" spans="1:4" ht="13.5">
      <c r="A325" s="5" t="str">
        <f>"王贤凉"</f>
        <v>王贤凉</v>
      </c>
      <c r="B325" s="5" t="str">
        <f t="shared" si="129"/>
        <v>女</v>
      </c>
      <c r="C325" s="5" t="str">
        <f t="shared" si="130"/>
        <v>黎族</v>
      </c>
      <c r="D325" s="6" t="s">
        <v>322</v>
      </c>
    </row>
    <row r="326" spans="1:4" ht="13.5">
      <c r="A326" s="5" t="str">
        <f>"林艳聪"</f>
        <v>林艳聪</v>
      </c>
      <c r="B326" s="5" t="str">
        <f t="shared" si="129"/>
        <v>女</v>
      </c>
      <c r="C326" s="5" t="str">
        <f t="shared" si="130"/>
        <v>黎族</v>
      </c>
      <c r="D326" s="6" t="s">
        <v>323</v>
      </c>
    </row>
    <row r="327" spans="1:4" ht="13.5">
      <c r="A327" s="5" t="str">
        <f>"王娇炬"</f>
        <v>王娇炬</v>
      </c>
      <c r="B327" s="5" t="str">
        <f t="shared" si="129"/>
        <v>女</v>
      </c>
      <c r="C327" s="5" t="str">
        <f t="shared" si="130"/>
        <v>黎族</v>
      </c>
      <c r="D327" s="6" t="s">
        <v>202</v>
      </c>
    </row>
    <row r="328" spans="1:4" ht="13.5">
      <c r="A328" s="5" t="str">
        <f>"李晶晶"</f>
        <v>李晶晶</v>
      </c>
      <c r="B328" s="5" t="str">
        <f t="shared" si="129"/>
        <v>女</v>
      </c>
      <c r="C328" s="5" t="str">
        <f aca="true" t="shared" si="131" ref="C328:C332">"汉族"</f>
        <v>汉族</v>
      </c>
      <c r="D328" s="6" t="s">
        <v>324</v>
      </c>
    </row>
    <row r="329" spans="1:4" ht="13.5">
      <c r="A329" s="5" t="str">
        <f>"郑丽妙"</f>
        <v>郑丽妙</v>
      </c>
      <c r="B329" s="5" t="str">
        <f t="shared" si="129"/>
        <v>女</v>
      </c>
      <c r="C329" s="5" t="str">
        <f aca="true" t="shared" si="132" ref="C329:C335">"黎族"</f>
        <v>黎族</v>
      </c>
      <c r="D329" s="6" t="s">
        <v>325</v>
      </c>
    </row>
    <row r="330" spans="1:4" ht="13.5">
      <c r="A330" s="5" t="str">
        <f>"万肖慧"</f>
        <v>万肖慧</v>
      </c>
      <c r="B330" s="5" t="str">
        <f t="shared" si="129"/>
        <v>女</v>
      </c>
      <c r="C330" s="5" t="str">
        <f t="shared" si="131"/>
        <v>汉族</v>
      </c>
      <c r="D330" s="6" t="s">
        <v>326</v>
      </c>
    </row>
    <row r="331" spans="1:4" ht="13.5">
      <c r="A331" s="5" t="str">
        <f>"黄晶晶"</f>
        <v>黄晶晶</v>
      </c>
      <c r="B331" s="5" t="str">
        <f t="shared" si="129"/>
        <v>女</v>
      </c>
      <c r="C331" s="5" t="str">
        <f t="shared" si="131"/>
        <v>汉族</v>
      </c>
      <c r="D331" s="6" t="s">
        <v>327</v>
      </c>
    </row>
    <row r="332" spans="1:4" ht="13.5">
      <c r="A332" s="5" t="str">
        <f>"叶沙沙"</f>
        <v>叶沙沙</v>
      </c>
      <c r="B332" s="5" t="str">
        <f t="shared" si="129"/>
        <v>女</v>
      </c>
      <c r="C332" s="5" t="str">
        <f t="shared" si="131"/>
        <v>汉族</v>
      </c>
      <c r="D332" s="6" t="s">
        <v>328</v>
      </c>
    </row>
    <row r="333" spans="1:4" ht="13.5">
      <c r="A333" s="5" t="str">
        <f>"李娇妹"</f>
        <v>李娇妹</v>
      </c>
      <c r="B333" s="5" t="str">
        <f t="shared" si="129"/>
        <v>女</v>
      </c>
      <c r="C333" s="5" t="str">
        <f t="shared" si="132"/>
        <v>黎族</v>
      </c>
      <c r="D333" s="6" t="s">
        <v>329</v>
      </c>
    </row>
    <row r="334" spans="1:4" ht="13.5">
      <c r="A334" s="5" t="str">
        <f>"王萧蔚"</f>
        <v>王萧蔚</v>
      </c>
      <c r="B334" s="5" t="str">
        <f t="shared" si="129"/>
        <v>女</v>
      </c>
      <c r="C334" s="5" t="str">
        <f t="shared" si="132"/>
        <v>黎族</v>
      </c>
      <c r="D334" s="6" t="s">
        <v>330</v>
      </c>
    </row>
    <row r="335" spans="1:4" ht="13.5">
      <c r="A335" s="5" t="str">
        <f>"卓小婷"</f>
        <v>卓小婷</v>
      </c>
      <c r="B335" s="5" t="str">
        <f t="shared" si="129"/>
        <v>女</v>
      </c>
      <c r="C335" s="5" t="str">
        <f t="shared" si="132"/>
        <v>黎族</v>
      </c>
      <c r="D335" s="6" t="s">
        <v>331</v>
      </c>
    </row>
    <row r="336" spans="1:4" ht="13.5">
      <c r="A336" s="5" t="str">
        <f>"郑啟叶"</f>
        <v>郑啟叶</v>
      </c>
      <c r="B336" s="5" t="str">
        <f t="shared" si="129"/>
        <v>女</v>
      </c>
      <c r="C336" s="5" t="str">
        <f aca="true" t="shared" si="133" ref="C336:C338">"汉族"</f>
        <v>汉族</v>
      </c>
      <c r="D336" s="6" t="s">
        <v>332</v>
      </c>
    </row>
    <row r="337" spans="1:4" ht="13.5">
      <c r="A337" s="5" t="str">
        <f>"叶歆"</f>
        <v>叶歆</v>
      </c>
      <c r="B337" s="5" t="str">
        <f t="shared" si="129"/>
        <v>女</v>
      </c>
      <c r="C337" s="5" t="str">
        <f t="shared" si="133"/>
        <v>汉族</v>
      </c>
      <c r="D337" s="6" t="s">
        <v>231</v>
      </c>
    </row>
    <row r="338" spans="1:4" ht="13.5">
      <c r="A338" s="5" t="str">
        <f>"何清婉"</f>
        <v>何清婉</v>
      </c>
      <c r="B338" s="5" t="str">
        <f t="shared" si="129"/>
        <v>女</v>
      </c>
      <c r="C338" s="5" t="str">
        <f t="shared" si="133"/>
        <v>汉族</v>
      </c>
      <c r="D338" s="6" t="s">
        <v>333</v>
      </c>
    </row>
    <row r="339" spans="1:4" ht="13.5">
      <c r="A339" s="5" t="str">
        <f>"李华丽"</f>
        <v>李华丽</v>
      </c>
      <c r="B339" s="5" t="str">
        <f t="shared" si="129"/>
        <v>女</v>
      </c>
      <c r="C339" s="5" t="str">
        <f aca="true" t="shared" si="134" ref="C339:C346">"黎族"</f>
        <v>黎族</v>
      </c>
      <c r="D339" s="6" t="s">
        <v>334</v>
      </c>
    </row>
    <row r="340" spans="1:4" ht="13.5">
      <c r="A340" s="5" t="str">
        <f>"蔡汝春"</f>
        <v>蔡汝春</v>
      </c>
      <c r="B340" s="5" t="str">
        <f t="shared" si="129"/>
        <v>女</v>
      </c>
      <c r="C340" s="5" t="str">
        <f>"汉族"</f>
        <v>汉族</v>
      </c>
      <c r="D340" s="6" t="s">
        <v>335</v>
      </c>
    </row>
    <row r="341" spans="1:4" ht="13.5">
      <c r="A341" s="5" t="str">
        <f>"董银"</f>
        <v>董银</v>
      </c>
      <c r="B341" s="5" t="str">
        <f t="shared" si="129"/>
        <v>女</v>
      </c>
      <c r="C341" s="5" t="str">
        <f t="shared" si="134"/>
        <v>黎族</v>
      </c>
      <c r="D341" s="6" t="s">
        <v>336</v>
      </c>
    </row>
    <row r="342" spans="1:4" ht="13.5">
      <c r="A342" s="5" t="str">
        <f>"王小景"</f>
        <v>王小景</v>
      </c>
      <c r="B342" s="5" t="str">
        <f t="shared" si="129"/>
        <v>女</v>
      </c>
      <c r="C342" s="5" t="str">
        <f>"汉族"</f>
        <v>汉族</v>
      </c>
      <c r="D342" s="6" t="s">
        <v>337</v>
      </c>
    </row>
    <row r="343" spans="1:4" ht="13.5">
      <c r="A343" s="5" t="str">
        <f>"纪清芸"</f>
        <v>纪清芸</v>
      </c>
      <c r="B343" s="5" t="str">
        <f t="shared" si="129"/>
        <v>女</v>
      </c>
      <c r="C343" s="5" t="str">
        <f t="shared" si="134"/>
        <v>黎族</v>
      </c>
      <c r="D343" s="6" t="s">
        <v>338</v>
      </c>
    </row>
    <row r="344" spans="1:4" ht="13.5">
      <c r="A344" s="5" t="str">
        <f>"王传萃"</f>
        <v>王传萃</v>
      </c>
      <c r="B344" s="5" t="str">
        <f t="shared" si="129"/>
        <v>女</v>
      </c>
      <c r="C344" s="5" t="str">
        <f t="shared" si="134"/>
        <v>黎族</v>
      </c>
      <c r="D344" s="6" t="s">
        <v>339</v>
      </c>
    </row>
    <row r="345" spans="1:4" ht="13.5">
      <c r="A345" s="5" t="str">
        <f>"林子花"</f>
        <v>林子花</v>
      </c>
      <c r="B345" s="5" t="str">
        <f t="shared" si="129"/>
        <v>女</v>
      </c>
      <c r="C345" s="5" t="str">
        <f t="shared" si="134"/>
        <v>黎族</v>
      </c>
      <c r="D345" s="6" t="s">
        <v>340</v>
      </c>
    </row>
    <row r="346" spans="1:4" ht="13.5">
      <c r="A346" s="5" t="str">
        <f>"许铭精"</f>
        <v>许铭精</v>
      </c>
      <c r="B346" s="5" t="str">
        <f>"男"</f>
        <v>男</v>
      </c>
      <c r="C346" s="5" t="str">
        <f t="shared" si="134"/>
        <v>黎族</v>
      </c>
      <c r="D346" s="6" t="s">
        <v>341</v>
      </c>
    </row>
    <row r="347" spans="1:4" ht="13.5">
      <c r="A347" s="5" t="str">
        <f>"邓亚阳"</f>
        <v>邓亚阳</v>
      </c>
      <c r="B347" s="5" t="str">
        <f aca="true" t="shared" si="135" ref="B347:B363">"女"</f>
        <v>女</v>
      </c>
      <c r="C347" s="5" t="str">
        <f aca="true" t="shared" si="136" ref="C347:C350">"汉族"</f>
        <v>汉族</v>
      </c>
      <c r="D347" s="6" t="s">
        <v>342</v>
      </c>
    </row>
    <row r="348" spans="1:4" ht="13.5">
      <c r="A348" s="5" t="str">
        <f>"周亚妹"</f>
        <v>周亚妹</v>
      </c>
      <c r="B348" s="5" t="str">
        <f t="shared" si="135"/>
        <v>女</v>
      </c>
      <c r="C348" s="5" t="str">
        <f>"黎族"</f>
        <v>黎族</v>
      </c>
      <c r="D348" s="6" t="s">
        <v>343</v>
      </c>
    </row>
    <row r="349" spans="1:4" ht="13.5">
      <c r="A349" s="5" t="str">
        <f>"陈连花"</f>
        <v>陈连花</v>
      </c>
      <c r="B349" s="5" t="str">
        <f t="shared" si="135"/>
        <v>女</v>
      </c>
      <c r="C349" s="5" t="str">
        <f t="shared" si="136"/>
        <v>汉族</v>
      </c>
      <c r="D349" s="6" t="s">
        <v>344</v>
      </c>
    </row>
    <row r="350" spans="1:4" ht="13.5">
      <c r="A350" s="5" t="str">
        <f>"樊雪琼"</f>
        <v>樊雪琼</v>
      </c>
      <c r="B350" s="5" t="str">
        <f t="shared" si="135"/>
        <v>女</v>
      </c>
      <c r="C350" s="5" t="str">
        <f t="shared" si="136"/>
        <v>汉族</v>
      </c>
      <c r="D350" s="6" t="s">
        <v>345</v>
      </c>
    </row>
    <row r="351" spans="1:4" ht="13.5">
      <c r="A351" s="5" t="str">
        <f>"黄丽香"</f>
        <v>黄丽香</v>
      </c>
      <c r="B351" s="5" t="str">
        <f t="shared" si="135"/>
        <v>女</v>
      </c>
      <c r="C351" s="5" t="str">
        <f aca="true" t="shared" si="137" ref="C351:C356">"黎族"</f>
        <v>黎族</v>
      </c>
      <c r="D351" s="6" t="s">
        <v>346</v>
      </c>
    </row>
    <row r="352" spans="1:4" ht="13.5">
      <c r="A352" s="5" t="str">
        <f>"黄菊"</f>
        <v>黄菊</v>
      </c>
      <c r="B352" s="5" t="str">
        <f t="shared" si="135"/>
        <v>女</v>
      </c>
      <c r="C352" s="5" t="str">
        <f>"苗族"</f>
        <v>苗族</v>
      </c>
      <c r="D352" s="6" t="s">
        <v>347</v>
      </c>
    </row>
    <row r="353" spans="1:4" ht="13.5">
      <c r="A353" s="5" t="str">
        <f>"黄苹"</f>
        <v>黄苹</v>
      </c>
      <c r="B353" s="5" t="str">
        <f t="shared" si="135"/>
        <v>女</v>
      </c>
      <c r="C353" s="5" t="str">
        <f aca="true" t="shared" si="138" ref="C353:C359">"汉族"</f>
        <v>汉族</v>
      </c>
      <c r="D353" s="6" t="s">
        <v>348</v>
      </c>
    </row>
    <row r="354" spans="1:4" ht="13.5">
      <c r="A354" s="5" t="str">
        <f>"符少惠"</f>
        <v>符少惠</v>
      </c>
      <c r="B354" s="5" t="str">
        <f t="shared" si="135"/>
        <v>女</v>
      </c>
      <c r="C354" s="5" t="str">
        <f t="shared" si="137"/>
        <v>黎族</v>
      </c>
      <c r="D354" s="6" t="s">
        <v>349</v>
      </c>
    </row>
    <row r="355" spans="1:4" ht="13.5">
      <c r="A355" s="5" t="str">
        <f>"徐常晓"</f>
        <v>徐常晓</v>
      </c>
      <c r="B355" s="5" t="str">
        <f t="shared" si="135"/>
        <v>女</v>
      </c>
      <c r="C355" s="5" t="str">
        <f t="shared" si="138"/>
        <v>汉族</v>
      </c>
      <c r="D355" s="6" t="s">
        <v>350</v>
      </c>
    </row>
    <row r="356" spans="1:4" ht="13.5">
      <c r="A356" s="5" t="str">
        <f>"黄妹玲"</f>
        <v>黄妹玲</v>
      </c>
      <c r="B356" s="5" t="str">
        <f t="shared" si="135"/>
        <v>女</v>
      </c>
      <c r="C356" s="5" t="str">
        <f t="shared" si="137"/>
        <v>黎族</v>
      </c>
      <c r="D356" s="6" t="s">
        <v>351</v>
      </c>
    </row>
    <row r="357" spans="1:4" ht="13.5">
      <c r="A357" s="5" t="str">
        <f>"薛美秀"</f>
        <v>薛美秀</v>
      </c>
      <c r="B357" s="5" t="str">
        <f t="shared" si="135"/>
        <v>女</v>
      </c>
      <c r="C357" s="5" t="str">
        <f t="shared" si="138"/>
        <v>汉族</v>
      </c>
      <c r="D357" s="6" t="s">
        <v>352</v>
      </c>
    </row>
    <row r="358" spans="1:4" ht="13.5">
      <c r="A358" s="5" t="str">
        <f>"王梅桂"</f>
        <v>王梅桂</v>
      </c>
      <c r="B358" s="5" t="str">
        <f t="shared" si="135"/>
        <v>女</v>
      </c>
      <c r="C358" s="5" t="str">
        <f t="shared" si="138"/>
        <v>汉族</v>
      </c>
      <c r="D358" s="6" t="s">
        <v>353</v>
      </c>
    </row>
    <row r="359" spans="1:4" ht="13.5">
      <c r="A359" s="5" t="str">
        <f>"韦红梅"</f>
        <v>韦红梅</v>
      </c>
      <c r="B359" s="5" t="str">
        <f t="shared" si="135"/>
        <v>女</v>
      </c>
      <c r="C359" s="5" t="str">
        <f t="shared" si="138"/>
        <v>汉族</v>
      </c>
      <c r="D359" s="6" t="s">
        <v>354</v>
      </c>
    </row>
    <row r="360" spans="1:4" ht="13.5">
      <c r="A360" s="5" t="str">
        <f>"江娇嫩"</f>
        <v>江娇嫩</v>
      </c>
      <c r="B360" s="5" t="str">
        <f t="shared" si="135"/>
        <v>女</v>
      </c>
      <c r="C360" s="5" t="str">
        <f aca="true" t="shared" si="139" ref="C360:C368">"黎族"</f>
        <v>黎族</v>
      </c>
      <c r="D360" s="6" t="s">
        <v>355</v>
      </c>
    </row>
    <row r="361" spans="1:4" ht="13.5">
      <c r="A361" s="5" t="str">
        <f>"潘婷"</f>
        <v>潘婷</v>
      </c>
      <c r="B361" s="5" t="str">
        <f t="shared" si="135"/>
        <v>女</v>
      </c>
      <c r="C361" s="5" t="str">
        <f>"汉族"</f>
        <v>汉族</v>
      </c>
      <c r="D361" s="6" t="s">
        <v>356</v>
      </c>
    </row>
    <row r="362" spans="1:4" ht="13.5">
      <c r="A362" s="5" t="str">
        <f>"王安川"</f>
        <v>王安川</v>
      </c>
      <c r="B362" s="5" t="str">
        <f t="shared" si="135"/>
        <v>女</v>
      </c>
      <c r="C362" s="5" t="str">
        <f t="shared" si="139"/>
        <v>黎族</v>
      </c>
      <c r="D362" s="6" t="s">
        <v>357</v>
      </c>
    </row>
    <row r="363" spans="1:4" ht="13.5">
      <c r="A363" s="5" t="str">
        <f>"马优"</f>
        <v>马优</v>
      </c>
      <c r="B363" s="5" t="str">
        <f t="shared" si="135"/>
        <v>女</v>
      </c>
      <c r="C363" s="5" t="str">
        <f t="shared" si="139"/>
        <v>黎族</v>
      </c>
      <c r="D363" s="6" t="s">
        <v>358</v>
      </c>
    </row>
    <row r="364" spans="1:4" ht="13.5">
      <c r="A364" s="5" t="str">
        <f>"李潮春"</f>
        <v>李潮春</v>
      </c>
      <c r="B364" s="5" t="str">
        <f aca="true" t="shared" si="140" ref="B364:B369">"男"</f>
        <v>男</v>
      </c>
      <c r="C364" s="5" t="str">
        <f t="shared" si="139"/>
        <v>黎族</v>
      </c>
      <c r="D364" s="6" t="s">
        <v>359</v>
      </c>
    </row>
    <row r="365" spans="1:4" ht="13.5">
      <c r="A365" s="5" t="str">
        <f>"符育扬"</f>
        <v>符育扬</v>
      </c>
      <c r="B365" s="5" t="str">
        <f t="shared" si="140"/>
        <v>男</v>
      </c>
      <c r="C365" s="5" t="str">
        <f t="shared" si="139"/>
        <v>黎族</v>
      </c>
      <c r="D365" s="6" t="s">
        <v>360</v>
      </c>
    </row>
    <row r="366" spans="1:4" ht="13.5">
      <c r="A366" s="5" t="str">
        <f>"黄亚沙"</f>
        <v>黄亚沙</v>
      </c>
      <c r="B366" s="5" t="str">
        <f aca="true" t="shared" si="141" ref="B366:B371">"女"</f>
        <v>女</v>
      </c>
      <c r="C366" s="5" t="str">
        <f t="shared" si="139"/>
        <v>黎族</v>
      </c>
      <c r="D366" s="6" t="s">
        <v>361</v>
      </c>
    </row>
    <row r="367" spans="1:4" ht="13.5">
      <c r="A367" s="5" t="str">
        <f>"郑小望"</f>
        <v>郑小望</v>
      </c>
      <c r="B367" s="5" t="str">
        <f t="shared" si="140"/>
        <v>男</v>
      </c>
      <c r="C367" s="5" t="str">
        <f t="shared" si="139"/>
        <v>黎族</v>
      </c>
      <c r="D367" s="6" t="s">
        <v>362</v>
      </c>
    </row>
    <row r="368" spans="1:4" ht="13.5">
      <c r="A368" s="5" t="str">
        <f>"胡其合"</f>
        <v>胡其合</v>
      </c>
      <c r="B368" s="5" t="str">
        <f t="shared" si="140"/>
        <v>男</v>
      </c>
      <c r="C368" s="5" t="str">
        <f t="shared" si="139"/>
        <v>黎族</v>
      </c>
      <c r="D368" s="6" t="s">
        <v>363</v>
      </c>
    </row>
    <row r="369" spans="1:4" ht="13.5">
      <c r="A369" s="5" t="str">
        <f>"符小会"</f>
        <v>符小会</v>
      </c>
      <c r="B369" s="5" t="str">
        <f t="shared" si="140"/>
        <v>男</v>
      </c>
      <c r="C369" s="5" t="str">
        <f aca="true" t="shared" si="142" ref="C369:C371">"汉族"</f>
        <v>汉族</v>
      </c>
      <c r="D369" s="6" t="s">
        <v>364</v>
      </c>
    </row>
    <row r="370" spans="1:4" ht="13.5">
      <c r="A370" s="5" t="str">
        <f>"李丹"</f>
        <v>李丹</v>
      </c>
      <c r="B370" s="5" t="str">
        <f t="shared" si="141"/>
        <v>女</v>
      </c>
      <c r="C370" s="5" t="str">
        <f t="shared" si="142"/>
        <v>汉族</v>
      </c>
      <c r="D370" s="6" t="s">
        <v>365</v>
      </c>
    </row>
    <row r="371" spans="1:4" ht="13.5">
      <c r="A371" s="5" t="str">
        <f>"王慧娇"</f>
        <v>王慧娇</v>
      </c>
      <c r="B371" s="5" t="str">
        <f t="shared" si="141"/>
        <v>女</v>
      </c>
      <c r="C371" s="5" t="str">
        <f t="shared" si="142"/>
        <v>汉族</v>
      </c>
      <c r="D371" s="6" t="s">
        <v>366</v>
      </c>
    </row>
    <row r="372" spans="1:4" ht="13.5">
      <c r="A372" s="5" t="str">
        <f>"杨克梁"</f>
        <v>杨克梁</v>
      </c>
      <c r="B372" s="5" t="str">
        <f aca="true" t="shared" si="143" ref="B372:B377">"男"</f>
        <v>男</v>
      </c>
      <c r="C372" s="5" t="str">
        <f>"黎族"</f>
        <v>黎族</v>
      </c>
      <c r="D372" s="6" t="s">
        <v>367</v>
      </c>
    </row>
    <row r="373" spans="1:4" ht="13.5">
      <c r="A373" s="5" t="str">
        <f>"孟开婷"</f>
        <v>孟开婷</v>
      </c>
      <c r="B373" s="5" t="str">
        <f aca="true" t="shared" si="144" ref="B373:B378">"女"</f>
        <v>女</v>
      </c>
      <c r="C373" s="5" t="str">
        <f aca="true" t="shared" si="145" ref="C373:C384">"汉族"</f>
        <v>汉族</v>
      </c>
      <c r="D373" s="6" t="s">
        <v>368</v>
      </c>
    </row>
    <row r="374" spans="1:4" ht="13.5">
      <c r="A374" s="5" t="str">
        <f>"杨善德"</f>
        <v>杨善德</v>
      </c>
      <c r="B374" s="5" t="str">
        <f t="shared" si="143"/>
        <v>男</v>
      </c>
      <c r="C374" s="5" t="str">
        <f t="shared" si="145"/>
        <v>汉族</v>
      </c>
      <c r="D374" s="6" t="s">
        <v>369</v>
      </c>
    </row>
    <row r="375" spans="1:4" ht="13.5">
      <c r="A375" s="5" t="str">
        <f>"黄丽嫚"</f>
        <v>黄丽嫚</v>
      </c>
      <c r="B375" s="5" t="str">
        <f t="shared" si="144"/>
        <v>女</v>
      </c>
      <c r="C375" s="5" t="str">
        <f>"黎族"</f>
        <v>黎族</v>
      </c>
      <c r="D375" s="6" t="s">
        <v>370</v>
      </c>
    </row>
    <row r="376" spans="1:4" ht="13.5">
      <c r="A376" s="5" t="str">
        <f>"卢朝龙"</f>
        <v>卢朝龙</v>
      </c>
      <c r="B376" s="5" t="str">
        <f t="shared" si="143"/>
        <v>男</v>
      </c>
      <c r="C376" s="5" t="str">
        <f>"苗族"</f>
        <v>苗族</v>
      </c>
      <c r="D376" s="6" t="s">
        <v>371</v>
      </c>
    </row>
    <row r="377" spans="1:4" ht="13.5">
      <c r="A377" s="5" t="str">
        <f>"徐汉"</f>
        <v>徐汉</v>
      </c>
      <c r="B377" s="5" t="str">
        <f t="shared" si="143"/>
        <v>男</v>
      </c>
      <c r="C377" s="5" t="str">
        <f t="shared" si="145"/>
        <v>汉族</v>
      </c>
      <c r="D377" s="6" t="s">
        <v>372</v>
      </c>
    </row>
    <row r="378" spans="1:4" ht="13.5">
      <c r="A378" s="5" t="str">
        <f>"简金月"</f>
        <v>简金月</v>
      </c>
      <c r="B378" s="5" t="str">
        <f t="shared" si="144"/>
        <v>女</v>
      </c>
      <c r="C378" s="5" t="str">
        <f t="shared" si="145"/>
        <v>汉族</v>
      </c>
      <c r="D378" s="6" t="s">
        <v>373</v>
      </c>
    </row>
    <row r="379" spans="1:4" ht="13.5">
      <c r="A379" s="5" t="str">
        <f>"谢有全"</f>
        <v>谢有全</v>
      </c>
      <c r="B379" s="5" t="str">
        <f aca="true" t="shared" si="146" ref="B379:B381">"男"</f>
        <v>男</v>
      </c>
      <c r="C379" s="5" t="str">
        <f t="shared" si="145"/>
        <v>汉族</v>
      </c>
      <c r="D379" s="6" t="s">
        <v>374</v>
      </c>
    </row>
    <row r="380" spans="1:4" ht="13.5">
      <c r="A380" s="5" t="str">
        <f>"莫壮勉"</f>
        <v>莫壮勉</v>
      </c>
      <c r="B380" s="5" t="str">
        <f t="shared" si="146"/>
        <v>男</v>
      </c>
      <c r="C380" s="5" t="str">
        <f t="shared" si="145"/>
        <v>汉族</v>
      </c>
      <c r="D380" s="6" t="s">
        <v>375</v>
      </c>
    </row>
    <row r="381" spans="1:4" ht="13.5">
      <c r="A381" s="5" t="str">
        <f>"黄健中"</f>
        <v>黄健中</v>
      </c>
      <c r="B381" s="5" t="str">
        <f t="shared" si="146"/>
        <v>男</v>
      </c>
      <c r="C381" s="5" t="str">
        <f t="shared" si="145"/>
        <v>汉族</v>
      </c>
      <c r="D381" s="6" t="s">
        <v>376</v>
      </c>
    </row>
    <row r="382" spans="1:4" ht="13.5">
      <c r="A382" s="5" t="str">
        <f>"吴绮莹"</f>
        <v>吴绮莹</v>
      </c>
      <c r="B382" s="5" t="str">
        <f aca="true" t="shared" si="147" ref="B382:B389">"女"</f>
        <v>女</v>
      </c>
      <c r="C382" s="5" t="str">
        <f t="shared" si="145"/>
        <v>汉族</v>
      </c>
      <c r="D382" s="6" t="s">
        <v>377</v>
      </c>
    </row>
    <row r="383" spans="1:4" ht="13.5">
      <c r="A383" s="5" t="str">
        <f>"钟艳萍"</f>
        <v>钟艳萍</v>
      </c>
      <c r="B383" s="5" t="str">
        <f t="shared" si="147"/>
        <v>女</v>
      </c>
      <c r="C383" s="5" t="str">
        <f t="shared" si="145"/>
        <v>汉族</v>
      </c>
      <c r="D383" s="6" t="s">
        <v>378</v>
      </c>
    </row>
    <row r="384" spans="1:4" ht="13.5">
      <c r="A384" s="5" t="str">
        <f>"黄余宗"</f>
        <v>黄余宗</v>
      </c>
      <c r="B384" s="5" t="str">
        <f>"男"</f>
        <v>男</v>
      </c>
      <c r="C384" s="5" t="str">
        <f t="shared" si="145"/>
        <v>汉族</v>
      </c>
      <c r="D384" s="6" t="s">
        <v>379</v>
      </c>
    </row>
    <row r="385" spans="1:4" ht="13.5">
      <c r="A385" s="5" t="str">
        <f>"王富能"</f>
        <v>王富能</v>
      </c>
      <c r="B385" s="5" t="str">
        <f>"男"</f>
        <v>男</v>
      </c>
      <c r="C385" s="5" t="str">
        <f>"黎族"</f>
        <v>黎族</v>
      </c>
      <c r="D385" s="6" t="s">
        <v>380</v>
      </c>
    </row>
    <row r="386" spans="1:4" ht="13.5">
      <c r="A386" s="5" t="str">
        <f>"潘欢琪"</f>
        <v>潘欢琪</v>
      </c>
      <c r="B386" s="5" t="str">
        <f t="shared" si="147"/>
        <v>女</v>
      </c>
      <c r="C386" s="5" t="str">
        <f aca="true" t="shared" si="148" ref="C386:C388">"汉族"</f>
        <v>汉族</v>
      </c>
      <c r="D386" s="6" t="s">
        <v>381</v>
      </c>
    </row>
    <row r="387" spans="1:4" ht="13.5">
      <c r="A387" s="5" t="str">
        <f>"王燕民"</f>
        <v>王燕民</v>
      </c>
      <c r="B387" s="5" t="str">
        <f t="shared" si="147"/>
        <v>女</v>
      </c>
      <c r="C387" s="5" t="str">
        <f t="shared" si="148"/>
        <v>汉族</v>
      </c>
      <c r="D387" s="6" t="s">
        <v>382</v>
      </c>
    </row>
    <row r="388" spans="1:4" ht="13.5">
      <c r="A388" s="5" t="str">
        <f>"杨子慧"</f>
        <v>杨子慧</v>
      </c>
      <c r="B388" s="5" t="str">
        <f t="shared" si="147"/>
        <v>女</v>
      </c>
      <c r="C388" s="5" t="str">
        <f t="shared" si="148"/>
        <v>汉族</v>
      </c>
      <c r="D388" s="6" t="s">
        <v>383</v>
      </c>
    </row>
    <row r="389" spans="1:4" ht="13.5">
      <c r="A389" s="5" t="str">
        <f>"赖仙菊"</f>
        <v>赖仙菊</v>
      </c>
      <c r="B389" s="5" t="str">
        <f t="shared" si="147"/>
        <v>女</v>
      </c>
      <c r="C389" s="5" t="str">
        <f aca="true" t="shared" si="149" ref="C389:C394">"黎族"</f>
        <v>黎族</v>
      </c>
      <c r="D389" s="6" t="s">
        <v>384</v>
      </c>
    </row>
    <row r="390" spans="1:4" ht="13.5">
      <c r="A390" s="5" t="str">
        <f>"苏庆一"</f>
        <v>苏庆一</v>
      </c>
      <c r="B390" s="5" t="str">
        <f aca="true" t="shared" si="150" ref="B390:B397">"男"</f>
        <v>男</v>
      </c>
      <c r="C390" s="5" t="str">
        <f aca="true" t="shared" si="151" ref="C390:C392">"汉族"</f>
        <v>汉族</v>
      </c>
      <c r="D390" s="6" t="s">
        <v>385</v>
      </c>
    </row>
    <row r="391" spans="1:4" ht="13.5">
      <c r="A391" s="5" t="str">
        <f>"蓝武"</f>
        <v>蓝武</v>
      </c>
      <c r="B391" s="5" t="str">
        <f t="shared" si="150"/>
        <v>男</v>
      </c>
      <c r="C391" s="5" t="str">
        <f t="shared" si="151"/>
        <v>汉族</v>
      </c>
      <c r="D391" s="6" t="s">
        <v>386</v>
      </c>
    </row>
    <row r="392" spans="1:4" ht="13.5">
      <c r="A392" s="5" t="str">
        <f>"陈碧玉"</f>
        <v>陈碧玉</v>
      </c>
      <c r="B392" s="5" t="str">
        <f aca="true" t="shared" si="152" ref="B392:B394">"女"</f>
        <v>女</v>
      </c>
      <c r="C392" s="5" t="str">
        <f t="shared" si="151"/>
        <v>汉族</v>
      </c>
      <c r="D392" s="6" t="s">
        <v>387</v>
      </c>
    </row>
    <row r="393" spans="1:4" ht="13.5">
      <c r="A393" s="5" t="str">
        <f>"闵慧美"</f>
        <v>闵慧美</v>
      </c>
      <c r="B393" s="5" t="str">
        <f t="shared" si="152"/>
        <v>女</v>
      </c>
      <c r="C393" s="5" t="str">
        <f t="shared" si="149"/>
        <v>黎族</v>
      </c>
      <c r="D393" s="6" t="s">
        <v>388</v>
      </c>
    </row>
    <row r="394" spans="1:4" ht="13.5">
      <c r="A394" s="5" t="str">
        <f>"许盈盈"</f>
        <v>许盈盈</v>
      </c>
      <c r="B394" s="5" t="str">
        <f t="shared" si="152"/>
        <v>女</v>
      </c>
      <c r="C394" s="5" t="str">
        <f t="shared" si="149"/>
        <v>黎族</v>
      </c>
      <c r="D394" s="6" t="s">
        <v>389</v>
      </c>
    </row>
    <row r="395" spans="1:4" ht="13.5">
      <c r="A395" s="5" t="str">
        <f>"傅开燎"</f>
        <v>傅开燎</v>
      </c>
      <c r="B395" s="5" t="str">
        <f t="shared" si="150"/>
        <v>男</v>
      </c>
      <c r="C395" s="5" t="str">
        <f aca="true" t="shared" si="153" ref="C395:C399">"汉族"</f>
        <v>汉族</v>
      </c>
      <c r="D395" s="6" t="s">
        <v>390</v>
      </c>
    </row>
    <row r="396" spans="1:4" ht="13.5">
      <c r="A396" s="5" t="str">
        <f>"陈图贤"</f>
        <v>陈图贤</v>
      </c>
      <c r="B396" s="5" t="str">
        <f t="shared" si="150"/>
        <v>男</v>
      </c>
      <c r="C396" s="5" t="str">
        <f aca="true" t="shared" si="154" ref="C396:C400">"黎族"</f>
        <v>黎族</v>
      </c>
      <c r="D396" s="6" t="s">
        <v>391</v>
      </c>
    </row>
    <row r="397" spans="1:4" ht="13.5">
      <c r="A397" s="5" t="str">
        <f>"丰圣凯"</f>
        <v>丰圣凯</v>
      </c>
      <c r="B397" s="5" t="str">
        <f t="shared" si="150"/>
        <v>男</v>
      </c>
      <c r="C397" s="5" t="str">
        <f t="shared" si="153"/>
        <v>汉族</v>
      </c>
      <c r="D397" s="6" t="s">
        <v>392</v>
      </c>
    </row>
    <row r="398" spans="1:4" ht="13.5">
      <c r="A398" s="5" t="str">
        <f>"黄亚莉"</f>
        <v>黄亚莉</v>
      </c>
      <c r="B398" s="5" t="str">
        <f aca="true" t="shared" si="155" ref="B398:B404">"女"</f>
        <v>女</v>
      </c>
      <c r="C398" s="5" t="str">
        <f t="shared" si="154"/>
        <v>黎族</v>
      </c>
      <c r="D398" s="6" t="s">
        <v>393</v>
      </c>
    </row>
    <row r="399" spans="1:4" ht="13.5">
      <c r="A399" s="5" t="str">
        <f>"林照凯"</f>
        <v>林照凯</v>
      </c>
      <c r="B399" s="5" t="str">
        <f>"男"</f>
        <v>男</v>
      </c>
      <c r="C399" s="5" t="str">
        <f t="shared" si="153"/>
        <v>汉族</v>
      </c>
      <c r="D399" s="6" t="s">
        <v>394</v>
      </c>
    </row>
    <row r="400" spans="1:4" ht="13.5">
      <c r="A400" s="5" t="str">
        <f>"谭永建"</f>
        <v>谭永建</v>
      </c>
      <c r="B400" s="5" t="str">
        <f>"男"</f>
        <v>男</v>
      </c>
      <c r="C400" s="5" t="str">
        <f t="shared" si="154"/>
        <v>黎族</v>
      </c>
      <c r="D400" s="6" t="s">
        <v>395</v>
      </c>
    </row>
    <row r="401" spans="1:4" ht="13.5">
      <c r="A401" s="5" t="str">
        <f>"符娇扬"</f>
        <v>符娇扬</v>
      </c>
      <c r="B401" s="5" t="str">
        <f t="shared" si="155"/>
        <v>女</v>
      </c>
      <c r="C401" s="5" t="str">
        <f aca="true" t="shared" si="156" ref="C401:C403">"汉族"</f>
        <v>汉族</v>
      </c>
      <c r="D401" s="6" t="s">
        <v>396</v>
      </c>
    </row>
    <row r="402" spans="1:4" ht="13.5">
      <c r="A402" s="5" t="str">
        <f>"陈程燕"</f>
        <v>陈程燕</v>
      </c>
      <c r="B402" s="5" t="str">
        <f t="shared" si="155"/>
        <v>女</v>
      </c>
      <c r="C402" s="5" t="str">
        <f t="shared" si="156"/>
        <v>汉族</v>
      </c>
      <c r="D402" s="6" t="s">
        <v>397</v>
      </c>
    </row>
    <row r="403" spans="1:4" ht="13.5">
      <c r="A403" s="5" t="str">
        <f>"王少平"</f>
        <v>王少平</v>
      </c>
      <c r="B403" s="5" t="str">
        <f t="shared" si="155"/>
        <v>女</v>
      </c>
      <c r="C403" s="5" t="str">
        <f t="shared" si="156"/>
        <v>汉族</v>
      </c>
      <c r="D403" s="6" t="s">
        <v>398</v>
      </c>
    </row>
    <row r="404" spans="1:4" ht="13.5">
      <c r="A404" s="5" t="str">
        <f>"梁小曼"</f>
        <v>梁小曼</v>
      </c>
      <c r="B404" s="5" t="str">
        <f t="shared" si="155"/>
        <v>女</v>
      </c>
      <c r="C404" s="5" t="str">
        <f aca="true" t="shared" si="157" ref="C404:C407">"黎族"</f>
        <v>黎族</v>
      </c>
      <c r="D404" s="6" t="s">
        <v>399</v>
      </c>
    </row>
    <row r="405" spans="1:4" ht="13.5">
      <c r="A405" s="5" t="str">
        <f>"符仕帽"</f>
        <v>符仕帽</v>
      </c>
      <c r="B405" s="5" t="str">
        <f aca="true" t="shared" si="158" ref="B405:B409">"男"</f>
        <v>男</v>
      </c>
      <c r="C405" s="5" t="str">
        <f t="shared" si="157"/>
        <v>黎族</v>
      </c>
      <c r="D405" s="6" t="s">
        <v>400</v>
      </c>
    </row>
    <row r="406" spans="1:4" ht="13.5">
      <c r="A406" s="5" t="str">
        <f>"陈星河"</f>
        <v>陈星河</v>
      </c>
      <c r="B406" s="5" t="str">
        <f t="shared" si="158"/>
        <v>男</v>
      </c>
      <c r="C406" s="5" t="str">
        <f t="shared" si="157"/>
        <v>黎族</v>
      </c>
      <c r="D406" s="6" t="s">
        <v>401</v>
      </c>
    </row>
    <row r="407" spans="1:4" ht="13.5">
      <c r="A407" s="5" t="str">
        <f>"陈丽梦茹"</f>
        <v>陈丽梦茹</v>
      </c>
      <c r="B407" s="5" t="str">
        <f aca="true" t="shared" si="159" ref="B407:B410">"女"</f>
        <v>女</v>
      </c>
      <c r="C407" s="5" t="str">
        <f t="shared" si="157"/>
        <v>黎族</v>
      </c>
      <c r="D407" s="6" t="s">
        <v>402</v>
      </c>
    </row>
    <row r="408" spans="1:4" ht="13.5">
      <c r="A408" s="5" t="str">
        <f>"吴小妹"</f>
        <v>吴小妹</v>
      </c>
      <c r="B408" s="5" t="str">
        <f t="shared" si="159"/>
        <v>女</v>
      </c>
      <c r="C408" s="5" t="str">
        <f aca="true" t="shared" si="160" ref="C408:C411">"汉族"</f>
        <v>汉族</v>
      </c>
      <c r="D408" s="6" t="s">
        <v>403</v>
      </c>
    </row>
    <row r="409" spans="1:4" ht="13.5">
      <c r="A409" s="5" t="str">
        <f>"许声模"</f>
        <v>许声模</v>
      </c>
      <c r="B409" s="5" t="str">
        <f t="shared" si="158"/>
        <v>男</v>
      </c>
      <c r="C409" s="5" t="str">
        <f t="shared" si="160"/>
        <v>汉族</v>
      </c>
      <c r="D409" s="6" t="s">
        <v>404</v>
      </c>
    </row>
    <row r="410" spans="1:4" ht="13.5">
      <c r="A410" s="5" t="str">
        <f>"陈秋羽"</f>
        <v>陈秋羽</v>
      </c>
      <c r="B410" s="5" t="str">
        <f t="shared" si="159"/>
        <v>女</v>
      </c>
      <c r="C410" s="5" t="str">
        <f>"黎族"</f>
        <v>黎族</v>
      </c>
      <c r="D410" s="6" t="s">
        <v>274</v>
      </c>
    </row>
    <row r="411" spans="1:4" ht="13.5">
      <c r="A411" s="5" t="str">
        <f>"陈家优"</f>
        <v>陈家优</v>
      </c>
      <c r="B411" s="5" t="str">
        <f>"男"</f>
        <v>男</v>
      </c>
      <c r="C411" s="5" t="str">
        <f t="shared" si="160"/>
        <v>汉族</v>
      </c>
      <c r="D411" s="6" t="s">
        <v>405</v>
      </c>
    </row>
    <row r="412" spans="1:4" ht="13.5">
      <c r="A412" s="5" t="str">
        <f>"李宗吉"</f>
        <v>李宗吉</v>
      </c>
      <c r="B412" s="5" t="str">
        <f>"男"</f>
        <v>男</v>
      </c>
      <c r="C412" s="5" t="str">
        <f>"黎族"</f>
        <v>黎族</v>
      </c>
      <c r="D412" s="6" t="s">
        <v>406</v>
      </c>
    </row>
  </sheetData>
  <sheetProtection/>
  <mergeCells count="1">
    <mergeCell ref="A1:D1"/>
  </mergeCells>
  <printOptions/>
  <pageMargins left="0.7513888888888889" right="0.7513888888888889" top="0.66875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陵江西路</cp:lastModifiedBy>
  <dcterms:created xsi:type="dcterms:W3CDTF">2020-06-18T07:33:42Z</dcterms:created>
  <dcterms:modified xsi:type="dcterms:W3CDTF">2020-10-23T07:26:13Z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