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（合格）社情民意" sheetId="1" r:id="rId1"/>
  </sheets>
  <definedNames>
    <definedName name="_xlnm.Print_Titles" localSheetId="0">'（合格）社情民意'!$1:$2</definedName>
  </definedNames>
  <calcPr fullCalcOnLoad="1"/>
</workbook>
</file>

<file path=xl/sharedStrings.xml><?xml version="1.0" encoding="utf-8"?>
<sst xmlns="http://schemas.openxmlformats.org/spreadsheetml/2006/main" count="70" uniqueCount="6">
  <si>
    <t>海口市统计局事业单位公开招聘
资格审查合格人员名单</t>
  </si>
  <si>
    <t>序号</t>
  </si>
  <si>
    <t>报考号</t>
  </si>
  <si>
    <t>报考岗位</t>
  </si>
  <si>
    <t>姓名</t>
  </si>
  <si>
    <t>0101_专业技术岗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</si>
</sst>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1">
      <selection activeCell="I6" sqref="I6"/>
    </sheetView>
  </sheetViews>
  <sheetFormatPr defaultColWidth="9.00390625" defaultRowHeight="39" customHeight="1"/>
  <cols>
    <col min="1" max="1" width="6.28125" style="3" customWidth="1"/>
    <col min="2" max="2" width="26.28125" style="3" customWidth="1"/>
    <col min="3" max="3" width="24.7109375" style="3" customWidth="1"/>
    <col min="4" max="4" width="21.421875" style="3" customWidth="1"/>
    <col min="5" max="16384" width="9.00390625" style="3" customWidth="1"/>
  </cols>
  <sheetData>
    <row r="1" spans="1:4" ht="63" customHeight="1">
      <c r="A1" s="4" t="s">
        <v>0</v>
      </c>
      <c r="B1" s="5"/>
      <c r="C1" s="5"/>
      <c r="D1" s="5"/>
    </row>
    <row r="2" spans="1:4" s="1" customFormat="1" ht="21.7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2" customFormat="1" ht="15">
      <c r="A3" s="7">
        <v>1</v>
      </c>
      <c r="B3" s="8" t="str">
        <f>"2594202009010939125"</f>
        <v>2594202009010939125</v>
      </c>
      <c r="C3" s="9" t="s">
        <v>5</v>
      </c>
      <c r="D3" s="9" t="str">
        <f>"何晶晶"</f>
        <v>何晶晶</v>
      </c>
    </row>
    <row r="4" spans="1:4" s="2" customFormat="1" ht="15">
      <c r="A4" s="7">
        <v>2</v>
      </c>
      <c r="B4" s="8" t="str">
        <f>"25942020090110171310"</f>
        <v>25942020090110171310</v>
      </c>
      <c r="C4" s="9" t="s">
        <v>5</v>
      </c>
      <c r="D4" s="9" t="str">
        <f>"李怀杰"</f>
        <v>李怀杰</v>
      </c>
    </row>
    <row r="5" spans="1:4" s="2" customFormat="1" ht="15">
      <c r="A5" s="7">
        <v>3</v>
      </c>
      <c r="B5" s="8" t="str">
        <f>"25942020090110260812"</f>
        <v>25942020090110260812</v>
      </c>
      <c r="C5" s="9" t="s">
        <v>5</v>
      </c>
      <c r="D5" s="9" t="str">
        <f>"李雪"</f>
        <v>李雪</v>
      </c>
    </row>
    <row r="6" spans="1:4" s="2" customFormat="1" ht="15">
      <c r="A6" s="7">
        <v>4</v>
      </c>
      <c r="B6" s="8" t="str">
        <f>"25942020090111395720"</f>
        <v>25942020090111395720</v>
      </c>
      <c r="C6" s="9" t="s">
        <v>5</v>
      </c>
      <c r="D6" s="9" t="str">
        <f>"林佳慧"</f>
        <v>林佳慧</v>
      </c>
    </row>
    <row r="7" spans="1:4" s="2" customFormat="1" ht="15">
      <c r="A7" s="7">
        <v>5</v>
      </c>
      <c r="B7" s="8" t="str">
        <f>"25942020090113315723"</f>
        <v>25942020090113315723</v>
      </c>
      <c r="C7" s="9" t="s">
        <v>5</v>
      </c>
      <c r="D7" s="9" t="str">
        <f>"张佳仪"</f>
        <v>张佳仪</v>
      </c>
    </row>
    <row r="8" spans="1:4" s="2" customFormat="1" ht="15">
      <c r="A8" s="7">
        <v>6</v>
      </c>
      <c r="B8" s="8" t="str">
        <f>"25942020090113520825"</f>
        <v>25942020090113520825</v>
      </c>
      <c r="C8" s="9" t="s">
        <v>5</v>
      </c>
      <c r="D8" s="9" t="str">
        <f>"王建树"</f>
        <v>王建树</v>
      </c>
    </row>
    <row r="9" spans="1:4" s="2" customFormat="1" ht="15">
      <c r="A9" s="7">
        <v>7</v>
      </c>
      <c r="B9" s="8" t="str">
        <f>"25942020090114213228"</f>
        <v>25942020090114213228</v>
      </c>
      <c r="C9" s="9" t="s">
        <v>5</v>
      </c>
      <c r="D9" s="9" t="str">
        <f>"陈永习"</f>
        <v>陈永习</v>
      </c>
    </row>
    <row r="10" spans="1:4" s="2" customFormat="1" ht="15">
      <c r="A10" s="7">
        <v>8</v>
      </c>
      <c r="B10" s="8" t="str">
        <f>"25942020090114431229"</f>
        <v>25942020090114431229</v>
      </c>
      <c r="C10" s="9" t="s">
        <v>5</v>
      </c>
      <c r="D10" s="9" t="str">
        <f>"李怡萱"</f>
        <v>李怡萱</v>
      </c>
    </row>
    <row r="11" spans="1:4" s="2" customFormat="1" ht="15">
      <c r="A11" s="7">
        <v>9</v>
      </c>
      <c r="B11" s="8" t="str">
        <f>"25942020090114503930"</f>
        <v>25942020090114503930</v>
      </c>
      <c r="C11" s="9" t="s">
        <v>5</v>
      </c>
      <c r="D11" s="9" t="str">
        <f>"吴晓莹"</f>
        <v>吴晓莹</v>
      </c>
    </row>
    <row r="12" spans="1:4" s="2" customFormat="1" ht="15">
      <c r="A12" s="7">
        <v>10</v>
      </c>
      <c r="B12" s="8" t="str">
        <f>"25942020090114532731"</f>
        <v>25942020090114532731</v>
      </c>
      <c r="C12" s="9" t="s">
        <v>5</v>
      </c>
      <c r="D12" s="9" t="str">
        <f>"王录锦"</f>
        <v>王录锦</v>
      </c>
    </row>
    <row r="13" spans="1:4" s="2" customFormat="1" ht="15">
      <c r="A13" s="7">
        <v>11</v>
      </c>
      <c r="B13" s="8" t="str">
        <f>"25942020090114585032"</f>
        <v>25942020090114585032</v>
      </c>
      <c r="C13" s="9" t="s">
        <v>5</v>
      </c>
      <c r="D13" s="9" t="str">
        <f>"郑垚磊"</f>
        <v>郑垚磊</v>
      </c>
    </row>
    <row r="14" spans="1:4" s="2" customFormat="1" ht="15">
      <c r="A14" s="7">
        <v>12</v>
      </c>
      <c r="B14" s="8" t="str">
        <f>"25942020090116162236"</f>
        <v>25942020090116162236</v>
      </c>
      <c r="C14" s="9" t="s">
        <v>5</v>
      </c>
      <c r="D14" s="9" t="str">
        <f>"王裕吉"</f>
        <v>王裕吉</v>
      </c>
    </row>
    <row r="15" spans="1:4" s="2" customFormat="1" ht="15">
      <c r="A15" s="7">
        <v>13</v>
      </c>
      <c r="B15" s="8" t="str">
        <f>"25942020090116373938"</f>
        <v>25942020090116373938</v>
      </c>
      <c r="C15" s="9" t="s">
        <v>5</v>
      </c>
      <c r="D15" s="9" t="str">
        <f>"王彩燕"</f>
        <v>王彩燕</v>
      </c>
    </row>
    <row r="16" spans="1:4" s="2" customFormat="1" ht="15">
      <c r="A16" s="7">
        <v>14</v>
      </c>
      <c r="B16" s="8" t="str">
        <f>"25942020090119105546"</f>
        <v>25942020090119105546</v>
      </c>
      <c r="C16" s="9" t="s">
        <v>5</v>
      </c>
      <c r="D16" s="9" t="str">
        <f>"孙江艳"</f>
        <v>孙江艳</v>
      </c>
    </row>
    <row r="17" spans="1:4" s="2" customFormat="1" ht="15">
      <c r="A17" s="7">
        <v>15</v>
      </c>
      <c r="B17" s="8" t="str">
        <f>"25942020090119111347"</f>
        <v>25942020090119111347</v>
      </c>
      <c r="C17" s="9" t="s">
        <v>5</v>
      </c>
      <c r="D17" s="9" t="str">
        <f>"陈崇磊"</f>
        <v>陈崇磊</v>
      </c>
    </row>
    <row r="18" spans="1:4" s="2" customFormat="1" ht="15">
      <c r="A18" s="7">
        <v>16</v>
      </c>
      <c r="B18" s="8" t="str">
        <f>"25942020090119214949"</f>
        <v>25942020090119214949</v>
      </c>
      <c r="C18" s="9" t="s">
        <v>5</v>
      </c>
      <c r="D18" s="9" t="str">
        <f>"吴小霞"</f>
        <v>吴小霞</v>
      </c>
    </row>
    <row r="19" spans="1:4" s="2" customFormat="1" ht="15">
      <c r="A19" s="7">
        <v>17</v>
      </c>
      <c r="B19" s="8" t="str">
        <f>"25942020090120015852"</f>
        <v>25942020090120015852</v>
      </c>
      <c r="C19" s="9" t="s">
        <v>5</v>
      </c>
      <c r="D19" s="9" t="str">
        <f>"朱玲"</f>
        <v>朱玲</v>
      </c>
    </row>
    <row r="20" spans="1:4" s="2" customFormat="1" ht="15">
      <c r="A20" s="7">
        <v>18</v>
      </c>
      <c r="B20" s="8" t="str">
        <f>"25942020090120523456"</f>
        <v>25942020090120523456</v>
      </c>
      <c r="C20" s="9" t="s">
        <v>5</v>
      </c>
      <c r="D20" s="9" t="str">
        <f>"袁敏"</f>
        <v>袁敏</v>
      </c>
    </row>
    <row r="21" spans="1:4" s="2" customFormat="1" ht="15">
      <c r="A21" s="7">
        <v>19</v>
      </c>
      <c r="B21" s="8" t="str">
        <f>"25942020090121222658"</f>
        <v>25942020090121222658</v>
      </c>
      <c r="C21" s="9" t="s">
        <v>5</v>
      </c>
      <c r="D21" s="9" t="str">
        <f>"刘淦皇"</f>
        <v>刘淦皇</v>
      </c>
    </row>
    <row r="22" spans="1:4" s="2" customFormat="1" ht="15">
      <c r="A22" s="7">
        <v>20</v>
      </c>
      <c r="B22" s="8" t="str">
        <f>"25942020090123173664"</f>
        <v>25942020090123173664</v>
      </c>
      <c r="C22" s="9" t="s">
        <v>5</v>
      </c>
      <c r="D22" s="9" t="str">
        <f>"苏运荣"</f>
        <v>苏运荣</v>
      </c>
    </row>
    <row r="23" spans="1:4" s="2" customFormat="1" ht="15">
      <c r="A23" s="7">
        <v>21</v>
      </c>
      <c r="B23" s="8" t="str">
        <f>"25942020090212160774"</f>
        <v>25942020090212160774</v>
      </c>
      <c r="C23" s="9" t="s">
        <v>5</v>
      </c>
      <c r="D23" s="9" t="str">
        <f>"林姗娜"</f>
        <v>林姗娜</v>
      </c>
    </row>
    <row r="24" spans="1:4" s="2" customFormat="1" ht="15">
      <c r="A24" s="7">
        <v>22</v>
      </c>
      <c r="B24" s="8" t="str">
        <f>"25942020090214461377"</f>
        <v>25942020090214461377</v>
      </c>
      <c r="C24" s="9" t="s">
        <v>5</v>
      </c>
      <c r="D24" s="9" t="str">
        <f>"周曦"</f>
        <v>周曦</v>
      </c>
    </row>
    <row r="25" spans="1:4" s="2" customFormat="1" ht="15">
      <c r="A25" s="7">
        <v>23</v>
      </c>
      <c r="B25" s="8" t="str">
        <f>"25942020090215214979"</f>
        <v>25942020090215214979</v>
      </c>
      <c r="C25" s="9" t="s">
        <v>5</v>
      </c>
      <c r="D25" s="9" t="str">
        <f>"曾荟斌"</f>
        <v>曾荟斌</v>
      </c>
    </row>
    <row r="26" spans="1:4" s="2" customFormat="1" ht="15">
      <c r="A26" s="7">
        <v>24</v>
      </c>
      <c r="B26" s="8" t="str">
        <f>"25942020090216081084"</f>
        <v>25942020090216081084</v>
      </c>
      <c r="C26" s="9" t="s">
        <v>5</v>
      </c>
      <c r="D26" s="9" t="str">
        <f>"张敏"</f>
        <v>张敏</v>
      </c>
    </row>
    <row r="27" spans="1:4" s="2" customFormat="1" ht="15">
      <c r="A27" s="7">
        <v>25</v>
      </c>
      <c r="B27" s="8" t="str">
        <f>"25942020090216474587"</f>
        <v>25942020090216474587</v>
      </c>
      <c r="C27" s="9" t="s">
        <v>5</v>
      </c>
      <c r="D27" s="9" t="str">
        <f>"王慧"</f>
        <v>王慧</v>
      </c>
    </row>
    <row r="28" spans="1:4" s="2" customFormat="1" ht="15">
      <c r="A28" s="7">
        <v>26</v>
      </c>
      <c r="B28" s="8" t="str">
        <f>"25942020090219465892"</f>
        <v>25942020090219465892</v>
      </c>
      <c r="C28" s="9" t="s">
        <v>5</v>
      </c>
      <c r="D28" s="9" t="str">
        <f>"朱海梦"</f>
        <v>朱海梦</v>
      </c>
    </row>
    <row r="29" spans="1:4" s="2" customFormat="1" ht="15">
      <c r="A29" s="7">
        <v>27</v>
      </c>
      <c r="B29" s="8" t="str">
        <f>"25942020090222465796"</f>
        <v>25942020090222465796</v>
      </c>
      <c r="C29" s="9" t="s">
        <v>5</v>
      </c>
      <c r="D29" s="9" t="str">
        <f>"唐东慧"</f>
        <v>唐东慧</v>
      </c>
    </row>
    <row r="30" spans="1:4" s="2" customFormat="1" ht="15">
      <c r="A30" s="7">
        <v>28</v>
      </c>
      <c r="B30" s="8" t="str">
        <f>"25942020090305184298"</f>
        <v>25942020090305184298</v>
      </c>
      <c r="C30" s="9" t="s">
        <v>5</v>
      </c>
      <c r="D30" s="9" t="str">
        <f>"徐正强"</f>
        <v>徐正强</v>
      </c>
    </row>
    <row r="31" spans="1:4" s="2" customFormat="1" ht="15">
      <c r="A31" s="7">
        <v>29</v>
      </c>
      <c r="B31" s="8" t="str">
        <f>"259420200903092957101"</f>
        <v>259420200903092957101</v>
      </c>
      <c r="C31" s="9" t="s">
        <v>5</v>
      </c>
      <c r="D31" s="9" t="str">
        <f>"肖菲菲"</f>
        <v>肖菲菲</v>
      </c>
    </row>
    <row r="32" spans="1:4" s="2" customFormat="1" ht="15">
      <c r="A32" s="7">
        <v>30</v>
      </c>
      <c r="B32" s="8" t="str">
        <f>"259420200903095407102"</f>
        <v>259420200903095407102</v>
      </c>
      <c r="C32" s="9" t="s">
        <v>5</v>
      </c>
      <c r="D32" s="9" t="str">
        <f>"符冬青"</f>
        <v>符冬青</v>
      </c>
    </row>
    <row r="33" spans="1:4" s="2" customFormat="1" ht="15">
      <c r="A33" s="7">
        <v>31</v>
      </c>
      <c r="B33" s="8" t="str">
        <f>"259420200903113735104"</f>
        <v>259420200903113735104</v>
      </c>
      <c r="C33" s="9" t="s">
        <v>5</v>
      </c>
      <c r="D33" s="9" t="str">
        <f>"徐然"</f>
        <v>徐然</v>
      </c>
    </row>
    <row r="34" spans="1:4" s="2" customFormat="1" ht="15">
      <c r="A34" s="7">
        <v>32</v>
      </c>
      <c r="B34" s="8" t="str">
        <f>"259420200903131949107"</f>
        <v>259420200903131949107</v>
      </c>
      <c r="C34" s="9" t="s">
        <v>5</v>
      </c>
      <c r="D34" s="9" t="str">
        <f>"高健芳"</f>
        <v>高健芳</v>
      </c>
    </row>
    <row r="35" spans="1:4" s="2" customFormat="1" ht="15">
      <c r="A35" s="7">
        <v>33</v>
      </c>
      <c r="B35" s="8" t="str">
        <f>"259420200903145427109"</f>
        <v>259420200903145427109</v>
      </c>
      <c r="C35" s="9" t="s">
        <v>5</v>
      </c>
      <c r="D35" s="9" t="str">
        <f>"吴丽金"</f>
        <v>吴丽金</v>
      </c>
    </row>
    <row r="36" spans="1:4" s="2" customFormat="1" ht="15">
      <c r="A36" s="7">
        <v>34</v>
      </c>
      <c r="B36" s="8" t="str">
        <f>"259420200903172840111"</f>
        <v>259420200903172840111</v>
      </c>
      <c r="C36" s="9" t="s">
        <v>5</v>
      </c>
      <c r="D36" s="9" t="str">
        <f>"符畅"</f>
        <v>符畅</v>
      </c>
    </row>
    <row r="37" spans="1:4" s="2" customFormat="1" ht="15">
      <c r="A37" s="7">
        <v>35</v>
      </c>
      <c r="B37" s="8" t="str">
        <f>"259420200903200303115"</f>
        <v>259420200903200303115</v>
      </c>
      <c r="C37" s="9" t="s">
        <v>5</v>
      </c>
      <c r="D37" s="9" t="str">
        <f>"姚金松"</f>
        <v>姚金松</v>
      </c>
    </row>
    <row r="38" spans="1:4" s="2" customFormat="1" ht="15">
      <c r="A38" s="7">
        <v>36</v>
      </c>
      <c r="B38" s="8" t="str">
        <f>"259420200903202851116"</f>
        <v>259420200903202851116</v>
      </c>
      <c r="C38" s="9" t="s">
        <v>5</v>
      </c>
      <c r="D38" s="9" t="str">
        <f>"周婷"</f>
        <v>周婷</v>
      </c>
    </row>
    <row r="39" spans="1:4" s="2" customFormat="1" ht="15">
      <c r="A39" s="7">
        <v>37</v>
      </c>
      <c r="B39" s="8" t="str">
        <f>"259420200903210124117"</f>
        <v>259420200903210124117</v>
      </c>
      <c r="C39" s="9" t="s">
        <v>5</v>
      </c>
      <c r="D39" s="9" t="str">
        <f>"韩才诗"</f>
        <v>韩才诗</v>
      </c>
    </row>
    <row r="40" spans="1:4" s="2" customFormat="1" ht="15">
      <c r="A40" s="7">
        <v>38</v>
      </c>
      <c r="B40" s="8" t="str">
        <f>"259420200904085724119"</f>
        <v>259420200904085724119</v>
      </c>
      <c r="C40" s="9" t="s">
        <v>5</v>
      </c>
      <c r="D40" s="9" t="str">
        <f>"古梓芬"</f>
        <v>古梓芬</v>
      </c>
    </row>
    <row r="41" spans="1:4" s="2" customFormat="1" ht="15">
      <c r="A41" s="7">
        <v>39</v>
      </c>
      <c r="B41" s="8" t="str">
        <f>"259420200904120529125"</f>
        <v>259420200904120529125</v>
      </c>
      <c r="C41" s="9" t="s">
        <v>5</v>
      </c>
      <c r="D41" s="9" t="str">
        <f>"吴彬彬"</f>
        <v>吴彬彬</v>
      </c>
    </row>
    <row r="42" spans="1:4" s="2" customFormat="1" ht="15">
      <c r="A42" s="7">
        <v>40</v>
      </c>
      <c r="B42" s="8" t="str">
        <f>"259420200904172228130"</f>
        <v>259420200904172228130</v>
      </c>
      <c r="C42" s="9" t="s">
        <v>5</v>
      </c>
      <c r="D42" s="9" t="str">
        <f>"吴子建"</f>
        <v>吴子建</v>
      </c>
    </row>
    <row r="43" spans="1:4" s="2" customFormat="1" ht="15">
      <c r="A43" s="7">
        <v>41</v>
      </c>
      <c r="B43" s="8" t="str">
        <f>"259420200904194509132"</f>
        <v>259420200904194509132</v>
      </c>
      <c r="C43" s="9" t="s">
        <v>5</v>
      </c>
      <c r="D43" s="9" t="str">
        <f>"金峰"</f>
        <v>金峰</v>
      </c>
    </row>
    <row r="44" spans="1:4" s="2" customFormat="1" ht="15">
      <c r="A44" s="7">
        <v>42</v>
      </c>
      <c r="B44" s="8" t="str">
        <f>"259420200905100534135"</f>
        <v>259420200905100534135</v>
      </c>
      <c r="C44" s="9" t="s">
        <v>5</v>
      </c>
      <c r="D44" s="9" t="str">
        <f>"符桂芬"</f>
        <v>符桂芬</v>
      </c>
    </row>
    <row r="45" spans="1:4" s="2" customFormat="1" ht="15">
      <c r="A45" s="7">
        <v>43</v>
      </c>
      <c r="B45" s="8" t="str">
        <f>"259420200905105042137"</f>
        <v>259420200905105042137</v>
      </c>
      <c r="C45" s="9" t="s">
        <v>5</v>
      </c>
      <c r="D45" s="9" t="str">
        <f>"林世军"</f>
        <v>林世军</v>
      </c>
    </row>
    <row r="46" spans="1:4" s="2" customFormat="1" ht="15">
      <c r="A46" s="7">
        <v>44</v>
      </c>
      <c r="B46" s="8" t="str">
        <f>"259420200905122752138"</f>
        <v>259420200905122752138</v>
      </c>
      <c r="C46" s="9" t="s">
        <v>5</v>
      </c>
      <c r="D46" s="9" t="str">
        <f>"林婕"</f>
        <v>林婕</v>
      </c>
    </row>
    <row r="47" spans="1:4" s="2" customFormat="1" ht="15">
      <c r="A47" s="7">
        <v>45</v>
      </c>
      <c r="B47" s="8" t="str">
        <f>"259420200905144054143"</f>
        <v>259420200905144054143</v>
      </c>
      <c r="C47" s="9" t="s">
        <v>5</v>
      </c>
      <c r="D47" s="9" t="str">
        <f>"陈静"</f>
        <v>陈静</v>
      </c>
    </row>
    <row r="48" spans="1:4" s="2" customFormat="1" ht="15">
      <c r="A48" s="7">
        <v>46</v>
      </c>
      <c r="B48" s="8" t="str">
        <f>"259420200905174318147"</f>
        <v>259420200905174318147</v>
      </c>
      <c r="C48" s="9" t="s">
        <v>5</v>
      </c>
      <c r="D48" s="9" t="str">
        <f>"陈丽纯"</f>
        <v>陈丽纯</v>
      </c>
    </row>
    <row r="49" spans="1:4" s="2" customFormat="1" ht="15">
      <c r="A49" s="7">
        <v>47</v>
      </c>
      <c r="B49" s="8" t="str">
        <f>"259420200905193648148"</f>
        <v>259420200905193648148</v>
      </c>
      <c r="C49" s="9" t="s">
        <v>5</v>
      </c>
      <c r="D49" s="9" t="str">
        <f>"王雯"</f>
        <v>王雯</v>
      </c>
    </row>
    <row r="50" spans="1:4" s="2" customFormat="1" ht="15">
      <c r="A50" s="7">
        <v>48</v>
      </c>
      <c r="B50" s="8" t="str">
        <f>"259420200905212140149"</f>
        <v>259420200905212140149</v>
      </c>
      <c r="C50" s="9" t="s">
        <v>5</v>
      </c>
      <c r="D50" s="9" t="str">
        <f>"林祝秀"</f>
        <v>林祝秀</v>
      </c>
    </row>
    <row r="51" spans="1:4" s="2" customFormat="1" ht="15">
      <c r="A51" s="7">
        <v>49</v>
      </c>
      <c r="B51" s="8" t="str">
        <f>"259420200906093130152"</f>
        <v>259420200906093130152</v>
      </c>
      <c r="C51" s="9" t="s">
        <v>5</v>
      </c>
      <c r="D51" s="9" t="str">
        <f>"赵红"</f>
        <v>赵红</v>
      </c>
    </row>
    <row r="52" spans="1:4" s="2" customFormat="1" ht="15">
      <c r="A52" s="7">
        <v>50</v>
      </c>
      <c r="B52" s="8" t="str">
        <f>"259420200906105324153"</f>
        <v>259420200906105324153</v>
      </c>
      <c r="C52" s="9" t="s">
        <v>5</v>
      </c>
      <c r="D52" s="9" t="str">
        <f>"周怡帆"</f>
        <v>周怡帆</v>
      </c>
    </row>
    <row r="53" spans="1:4" s="2" customFormat="1" ht="15">
      <c r="A53" s="7">
        <v>51</v>
      </c>
      <c r="B53" s="8" t="str">
        <f>"259420200906113948154"</f>
        <v>259420200906113948154</v>
      </c>
      <c r="C53" s="9" t="s">
        <v>5</v>
      </c>
      <c r="D53" s="9" t="str">
        <f>"黎俞"</f>
        <v>黎俞</v>
      </c>
    </row>
    <row r="54" spans="1:4" s="2" customFormat="1" ht="15">
      <c r="A54" s="7">
        <v>52</v>
      </c>
      <c r="B54" s="8" t="str">
        <f>"259420200906140622155"</f>
        <v>259420200906140622155</v>
      </c>
      <c r="C54" s="9" t="s">
        <v>5</v>
      </c>
      <c r="D54" s="9" t="str">
        <f>"邱佳玲"</f>
        <v>邱佳玲</v>
      </c>
    </row>
    <row r="55" spans="1:4" s="2" customFormat="1" ht="15">
      <c r="A55" s="7">
        <v>53</v>
      </c>
      <c r="B55" s="8" t="str">
        <f>"259420200906152048157"</f>
        <v>259420200906152048157</v>
      </c>
      <c r="C55" s="9" t="s">
        <v>5</v>
      </c>
      <c r="D55" s="9" t="str">
        <f>"陈纯玥"</f>
        <v>陈纯玥</v>
      </c>
    </row>
    <row r="56" spans="1:4" s="2" customFormat="1" ht="15">
      <c r="A56" s="7">
        <v>54</v>
      </c>
      <c r="B56" s="8" t="str">
        <f>"259420200906155258158"</f>
        <v>259420200906155258158</v>
      </c>
      <c r="C56" s="9" t="s">
        <v>5</v>
      </c>
      <c r="D56" s="9" t="str">
        <f>"吴坤鹏"</f>
        <v>吴坤鹏</v>
      </c>
    </row>
    <row r="57" spans="1:4" s="2" customFormat="1" ht="15">
      <c r="A57" s="7">
        <v>55</v>
      </c>
      <c r="B57" s="8" t="str">
        <f>"259420200906171127161"</f>
        <v>259420200906171127161</v>
      </c>
      <c r="C57" s="9" t="s">
        <v>5</v>
      </c>
      <c r="D57" s="9" t="str">
        <f>"伍芝蓉"</f>
        <v>伍芝蓉</v>
      </c>
    </row>
    <row r="58" spans="1:4" s="2" customFormat="1" ht="15">
      <c r="A58" s="7">
        <v>56</v>
      </c>
      <c r="B58" s="8" t="str">
        <f>"259420200906211953165"</f>
        <v>259420200906211953165</v>
      </c>
      <c r="C58" s="9" t="s">
        <v>5</v>
      </c>
      <c r="D58" s="9" t="str">
        <f>"王福录"</f>
        <v>王福录</v>
      </c>
    </row>
    <row r="59" spans="1:4" s="2" customFormat="1" ht="15">
      <c r="A59" s="7">
        <v>57</v>
      </c>
      <c r="B59" s="8" t="str">
        <f>"259420200906230845169"</f>
        <v>259420200906230845169</v>
      </c>
      <c r="C59" s="9" t="s">
        <v>5</v>
      </c>
      <c r="D59" s="9" t="str">
        <f>"杨达功"</f>
        <v>杨达功</v>
      </c>
    </row>
    <row r="60" spans="1:4" s="2" customFormat="1" ht="15">
      <c r="A60" s="7">
        <v>58</v>
      </c>
      <c r="B60" s="8" t="str">
        <f>"259420200907082032173"</f>
        <v>259420200907082032173</v>
      </c>
      <c r="C60" s="9" t="s">
        <v>5</v>
      </c>
      <c r="D60" s="9" t="str">
        <f>"林燕"</f>
        <v>林燕</v>
      </c>
    </row>
    <row r="61" spans="1:4" s="2" customFormat="1" ht="15">
      <c r="A61" s="7">
        <v>59</v>
      </c>
      <c r="B61" s="8" t="str">
        <f>"259420200907093203175"</f>
        <v>259420200907093203175</v>
      </c>
      <c r="C61" s="9" t="s">
        <v>5</v>
      </c>
      <c r="D61" s="9" t="str">
        <f>"王健"</f>
        <v>王健</v>
      </c>
    </row>
    <row r="62" spans="1:4" s="2" customFormat="1" ht="15">
      <c r="A62" s="7">
        <v>60</v>
      </c>
      <c r="B62" s="8" t="str">
        <f>"259420200907103313177"</f>
        <v>259420200907103313177</v>
      </c>
      <c r="C62" s="9" t="s">
        <v>5</v>
      </c>
      <c r="D62" s="9" t="str">
        <f>"邓伟"</f>
        <v>邓伟</v>
      </c>
    </row>
    <row r="63" spans="1:4" s="2" customFormat="1" ht="15">
      <c r="A63" s="7">
        <v>61</v>
      </c>
      <c r="B63" s="8" t="str">
        <f>"259420200907104949178"</f>
        <v>259420200907104949178</v>
      </c>
      <c r="C63" s="9" t="s">
        <v>5</v>
      </c>
      <c r="D63" s="9" t="str">
        <f>"周萃珍"</f>
        <v>周萃珍</v>
      </c>
    </row>
    <row r="64" spans="1:4" s="2" customFormat="1" ht="15">
      <c r="A64" s="7">
        <v>62</v>
      </c>
      <c r="B64" s="8" t="str">
        <f>"259420200907115521181"</f>
        <v>259420200907115521181</v>
      </c>
      <c r="C64" s="9" t="s">
        <v>5</v>
      </c>
      <c r="D64" s="9" t="str">
        <f>"瞿麒耕"</f>
        <v>瞿麒耕</v>
      </c>
    </row>
    <row r="65" spans="1:4" s="2" customFormat="1" ht="15">
      <c r="A65" s="7">
        <v>63</v>
      </c>
      <c r="B65" s="8" t="str">
        <f>"259420200907133844184"</f>
        <v>259420200907133844184</v>
      </c>
      <c r="C65" s="9" t="s">
        <v>5</v>
      </c>
      <c r="D65" s="9" t="str">
        <f>"颜秀虹"</f>
        <v>颜秀虹</v>
      </c>
    </row>
    <row r="66" spans="1:4" s="2" customFormat="1" ht="15">
      <c r="A66" s="7">
        <v>64</v>
      </c>
      <c r="B66" s="8" t="str">
        <f>"259420200907141448185"</f>
        <v>259420200907141448185</v>
      </c>
      <c r="C66" s="9" t="s">
        <v>5</v>
      </c>
      <c r="D66" s="9" t="str">
        <f>"吴玲"</f>
        <v>吴玲</v>
      </c>
    </row>
    <row r="67" spans="1:4" s="2" customFormat="1" ht="15">
      <c r="A67" s="7">
        <v>65</v>
      </c>
      <c r="B67" s="8" t="str">
        <f>"259420200907143044186"</f>
        <v>259420200907143044186</v>
      </c>
      <c r="C67" s="9" t="s">
        <v>5</v>
      </c>
      <c r="D67" s="9" t="str">
        <f>"吴德森"</f>
        <v>吴德森</v>
      </c>
    </row>
  </sheetData>
  <sheetProtection/>
  <mergeCells count="1">
    <mergeCell ref="A1:D1"/>
  </mergeCells>
  <printOptions horizontalCentered="1"/>
  <pageMargins left="0.7513888888888889" right="0.66875" top="0.7083333333333334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2020-09-11T01:45:46Z</dcterms:created>
  <dcterms:modified xsi:type="dcterms:W3CDTF">2020-09-14T02:28:31Z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