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参加笔试人员名单" sheetId="1" r:id="rId1"/>
  </sheets>
  <definedNames/>
  <calcPr fullCalcOnLoad="1"/>
</workbook>
</file>

<file path=xl/sharedStrings.xml><?xml version="1.0" encoding="utf-8"?>
<sst xmlns="http://schemas.openxmlformats.org/spreadsheetml/2006/main" count="150" uniqueCount="9">
  <si>
    <t>2020年三亚市崖州区幼儿园教职工储备库人才招考参加笔试人员名单</t>
  </si>
  <si>
    <t>序号</t>
  </si>
  <si>
    <t>报考岗位</t>
  </si>
  <si>
    <t>姓名</t>
  </si>
  <si>
    <t>性别</t>
  </si>
  <si>
    <t>出生年月</t>
  </si>
  <si>
    <t>0101_幼儿园教师</t>
  </si>
  <si>
    <t>潘淑玲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</si>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</sst>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4" fontId="4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view="pageBreakPreview" zoomScaleSheetLayoutView="100" workbookViewId="0" topLeftCell="A1">
      <selection activeCell="G5" sqref="G5"/>
    </sheetView>
  </sheetViews>
  <sheetFormatPr defaultColWidth="23.7109375" defaultRowHeight="15"/>
  <cols>
    <col min="1" max="1" width="5.140625" style="0" customWidth="1"/>
    <col min="2" max="2" width="23.7109375" style="0" customWidth="1"/>
    <col min="3" max="3" width="18.421875" style="0" customWidth="1"/>
    <col min="4" max="4" width="5.140625" style="0" customWidth="1"/>
  </cols>
  <sheetData>
    <row r="1" spans="1:5" ht="75.75" customHeight="1">
      <c r="A1" s="2" t="s">
        <v>0</v>
      </c>
      <c r="B1" s="2"/>
      <c r="C1" s="2"/>
      <c r="D1" s="2"/>
      <c r="E1" s="2"/>
    </row>
    <row r="2" spans="1:5" ht="13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s="1" customFormat="1" ht="13.5">
      <c r="A3" s="4">
        <v>1</v>
      </c>
      <c r="B3" s="4" t="s">
        <v>6</v>
      </c>
      <c r="C3" s="4" t="str">
        <f>"王妹"</f>
        <v>王妹</v>
      </c>
      <c r="D3" s="4" t="str">
        <f aca="true" t="shared" si="0" ref="D3:D37">"女"</f>
        <v>女</v>
      </c>
      <c r="E3" s="4" t="str">
        <f>"1997-09-27"</f>
        <v>1997-09-27</v>
      </c>
    </row>
    <row r="4" spans="1:5" s="1" customFormat="1" ht="13.5">
      <c r="A4" s="4">
        <v>2</v>
      </c>
      <c r="B4" s="4" t="s">
        <v>6</v>
      </c>
      <c r="C4" s="4" t="str">
        <f>"周芳娇"</f>
        <v>周芳娇</v>
      </c>
      <c r="D4" s="4" t="str">
        <f t="shared" si="0"/>
        <v>女</v>
      </c>
      <c r="E4" s="4" t="str">
        <f>"1994-10-18"</f>
        <v>1994-10-18</v>
      </c>
    </row>
    <row r="5" spans="1:5" s="1" customFormat="1" ht="13.5">
      <c r="A5" s="4">
        <v>3</v>
      </c>
      <c r="B5" s="4" t="s">
        <v>6</v>
      </c>
      <c r="C5" s="4" t="str">
        <f>"赵壮霞"</f>
        <v>赵壮霞</v>
      </c>
      <c r="D5" s="4" t="str">
        <f t="shared" si="0"/>
        <v>女</v>
      </c>
      <c r="E5" s="4" t="str">
        <f>"1996-06-15"</f>
        <v>1996-06-15</v>
      </c>
    </row>
    <row r="6" spans="1:5" s="1" customFormat="1" ht="13.5">
      <c r="A6" s="4">
        <v>4</v>
      </c>
      <c r="B6" s="4" t="s">
        <v>6</v>
      </c>
      <c r="C6" s="4" t="str">
        <f>"陈佳"</f>
        <v>陈佳</v>
      </c>
      <c r="D6" s="4" t="str">
        <f t="shared" si="0"/>
        <v>女</v>
      </c>
      <c r="E6" s="4" t="str">
        <f>"1995-09-14"</f>
        <v>1995-09-14</v>
      </c>
    </row>
    <row r="7" spans="1:5" s="1" customFormat="1" ht="13.5">
      <c r="A7" s="4">
        <v>5</v>
      </c>
      <c r="B7" s="4" t="s">
        <v>6</v>
      </c>
      <c r="C7" s="4" t="str">
        <f>"李雪清"</f>
        <v>李雪清</v>
      </c>
      <c r="D7" s="4" t="str">
        <f t="shared" si="0"/>
        <v>女</v>
      </c>
      <c r="E7" s="4" t="str">
        <f>"1991-08-18"</f>
        <v>1991-08-18</v>
      </c>
    </row>
    <row r="8" spans="1:5" s="1" customFormat="1" ht="13.5">
      <c r="A8" s="4">
        <v>6</v>
      </c>
      <c r="B8" s="4" t="s">
        <v>6</v>
      </c>
      <c r="C8" s="4" t="str">
        <f>"陈真美"</f>
        <v>陈真美</v>
      </c>
      <c r="D8" s="4" t="str">
        <f t="shared" si="0"/>
        <v>女</v>
      </c>
      <c r="E8" s="4" t="str">
        <f>"1989-08-18"</f>
        <v>1989-08-18</v>
      </c>
    </row>
    <row r="9" spans="1:5" s="1" customFormat="1" ht="13.5">
      <c r="A9" s="4">
        <v>7</v>
      </c>
      <c r="B9" s="4" t="s">
        <v>6</v>
      </c>
      <c r="C9" s="4" t="str">
        <f>"张瑞霞"</f>
        <v>张瑞霞</v>
      </c>
      <c r="D9" s="4" t="str">
        <f t="shared" si="0"/>
        <v>女</v>
      </c>
      <c r="E9" s="4" t="str">
        <f>"1996-05-02"</f>
        <v>1996-05-02</v>
      </c>
    </row>
    <row r="10" spans="1:5" s="1" customFormat="1" ht="13.5">
      <c r="A10" s="4">
        <v>8</v>
      </c>
      <c r="B10" s="4" t="s">
        <v>6</v>
      </c>
      <c r="C10" s="4" t="str">
        <f>"翁娇雪"</f>
        <v>翁娇雪</v>
      </c>
      <c r="D10" s="4" t="str">
        <f t="shared" si="0"/>
        <v>女</v>
      </c>
      <c r="E10" s="4" t="str">
        <f>"1995-11-09"</f>
        <v>1995-11-09</v>
      </c>
    </row>
    <row r="11" spans="1:5" s="1" customFormat="1" ht="13.5">
      <c r="A11" s="4">
        <v>9</v>
      </c>
      <c r="B11" s="4" t="s">
        <v>6</v>
      </c>
      <c r="C11" s="4" t="str">
        <f>"陈婷婷"</f>
        <v>陈婷婷</v>
      </c>
      <c r="D11" s="4" t="str">
        <f t="shared" si="0"/>
        <v>女</v>
      </c>
      <c r="E11" s="4" t="str">
        <f>"1996-04-18"</f>
        <v>1996-04-18</v>
      </c>
    </row>
    <row r="12" spans="1:5" s="1" customFormat="1" ht="13.5">
      <c r="A12" s="4">
        <v>10</v>
      </c>
      <c r="B12" s="4" t="s">
        <v>6</v>
      </c>
      <c r="C12" s="4" t="str">
        <f>"李暖暖"</f>
        <v>李暖暖</v>
      </c>
      <c r="D12" s="4" t="str">
        <f t="shared" si="0"/>
        <v>女</v>
      </c>
      <c r="E12" s="4" t="str">
        <f>"1995-05-05"</f>
        <v>1995-05-05</v>
      </c>
    </row>
    <row r="13" spans="1:5" s="1" customFormat="1" ht="13.5">
      <c r="A13" s="4">
        <v>11</v>
      </c>
      <c r="B13" s="4" t="s">
        <v>6</v>
      </c>
      <c r="C13" s="4" t="str">
        <f>"严小静"</f>
        <v>严小静</v>
      </c>
      <c r="D13" s="4" t="str">
        <f t="shared" si="0"/>
        <v>女</v>
      </c>
      <c r="E13" s="4" t="str">
        <f>"1993-12-28"</f>
        <v>1993-12-28</v>
      </c>
    </row>
    <row r="14" spans="1:5" s="1" customFormat="1" ht="13.5">
      <c r="A14" s="4">
        <v>12</v>
      </c>
      <c r="B14" s="4" t="s">
        <v>6</v>
      </c>
      <c r="C14" s="4" t="str">
        <f>"沈三妹"</f>
        <v>沈三妹</v>
      </c>
      <c r="D14" s="4" t="str">
        <f t="shared" si="0"/>
        <v>女</v>
      </c>
      <c r="E14" s="4" t="str">
        <f>"1995-01-20"</f>
        <v>1995-01-20</v>
      </c>
    </row>
    <row r="15" spans="1:5" s="1" customFormat="1" ht="13.5">
      <c r="A15" s="4">
        <v>13</v>
      </c>
      <c r="B15" s="4" t="s">
        <v>6</v>
      </c>
      <c r="C15" s="4" t="str">
        <f>"陈弥端"</f>
        <v>陈弥端</v>
      </c>
      <c r="D15" s="4" t="str">
        <f t="shared" si="0"/>
        <v>女</v>
      </c>
      <c r="E15" s="4" t="str">
        <f>"1995-06-20"</f>
        <v>1995-06-20</v>
      </c>
    </row>
    <row r="16" spans="1:5" s="1" customFormat="1" ht="13.5">
      <c r="A16" s="4">
        <v>14</v>
      </c>
      <c r="B16" s="4" t="s">
        <v>6</v>
      </c>
      <c r="C16" s="4" t="str">
        <f>"黄丹丹"</f>
        <v>黄丹丹</v>
      </c>
      <c r="D16" s="4" t="str">
        <f t="shared" si="0"/>
        <v>女</v>
      </c>
      <c r="E16" s="4" t="str">
        <f>"1996-05-28"</f>
        <v>1996-05-28</v>
      </c>
    </row>
    <row r="17" spans="1:5" s="1" customFormat="1" ht="13.5">
      <c r="A17" s="4">
        <v>15</v>
      </c>
      <c r="B17" s="4" t="s">
        <v>6</v>
      </c>
      <c r="C17" s="4" t="str">
        <f>"方惠雪"</f>
        <v>方惠雪</v>
      </c>
      <c r="D17" s="4" t="str">
        <f t="shared" si="0"/>
        <v>女</v>
      </c>
      <c r="E17" s="4" t="str">
        <f>"1994-10-22"</f>
        <v>1994-10-22</v>
      </c>
    </row>
    <row r="18" spans="1:5" s="1" customFormat="1" ht="13.5">
      <c r="A18" s="4">
        <v>16</v>
      </c>
      <c r="B18" s="4" t="s">
        <v>6</v>
      </c>
      <c r="C18" s="4" t="str">
        <f>"钟杰妹"</f>
        <v>钟杰妹</v>
      </c>
      <c r="D18" s="4" t="str">
        <f t="shared" si="0"/>
        <v>女</v>
      </c>
      <c r="E18" s="4" t="str">
        <f>"1990-05-27"</f>
        <v>1990-05-27</v>
      </c>
    </row>
    <row r="19" spans="1:5" s="1" customFormat="1" ht="13.5">
      <c r="A19" s="4">
        <v>17</v>
      </c>
      <c r="B19" s="4" t="s">
        <v>6</v>
      </c>
      <c r="C19" s="4" t="str">
        <f>"李二秋"</f>
        <v>李二秋</v>
      </c>
      <c r="D19" s="4" t="str">
        <f t="shared" si="0"/>
        <v>女</v>
      </c>
      <c r="E19" s="4" t="str">
        <f>"1996-11-23"</f>
        <v>1996-11-23</v>
      </c>
    </row>
    <row r="20" spans="1:5" s="1" customFormat="1" ht="13.5">
      <c r="A20" s="4">
        <v>18</v>
      </c>
      <c r="B20" s="4" t="s">
        <v>6</v>
      </c>
      <c r="C20" s="4" t="str">
        <f>"符坤艳"</f>
        <v>符坤艳</v>
      </c>
      <c r="D20" s="4" t="str">
        <f t="shared" si="0"/>
        <v>女</v>
      </c>
      <c r="E20" s="4" t="str">
        <f>"1990-10-15"</f>
        <v>1990-10-15</v>
      </c>
    </row>
    <row r="21" spans="1:5" s="1" customFormat="1" ht="13.5">
      <c r="A21" s="4">
        <v>19</v>
      </c>
      <c r="B21" s="4" t="s">
        <v>6</v>
      </c>
      <c r="C21" s="4" t="str">
        <f>"林柏季"</f>
        <v>林柏季</v>
      </c>
      <c r="D21" s="4" t="str">
        <f t="shared" si="0"/>
        <v>女</v>
      </c>
      <c r="E21" s="4" t="str">
        <f>"1996-01-22"</f>
        <v>1996-01-22</v>
      </c>
    </row>
    <row r="22" spans="1:5" s="1" customFormat="1" ht="13.5">
      <c r="A22" s="4">
        <v>20</v>
      </c>
      <c r="B22" s="4" t="s">
        <v>6</v>
      </c>
      <c r="C22" s="4" t="str">
        <f>"陶嘉嘉"</f>
        <v>陶嘉嘉</v>
      </c>
      <c r="D22" s="4" t="str">
        <f t="shared" si="0"/>
        <v>女</v>
      </c>
      <c r="E22" s="4" t="str">
        <f>"1993-07-12"</f>
        <v>1993-07-12</v>
      </c>
    </row>
    <row r="23" spans="1:5" s="1" customFormat="1" ht="13.5">
      <c r="A23" s="4">
        <v>21</v>
      </c>
      <c r="B23" s="4" t="s">
        <v>6</v>
      </c>
      <c r="C23" s="4" t="str">
        <f>"邹玲雨"</f>
        <v>邹玲雨</v>
      </c>
      <c r="D23" s="4" t="str">
        <f t="shared" si="0"/>
        <v>女</v>
      </c>
      <c r="E23" s="4" t="str">
        <f>"1995-07-09"</f>
        <v>1995-07-09</v>
      </c>
    </row>
    <row r="24" spans="1:5" s="1" customFormat="1" ht="13.5">
      <c r="A24" s="4">
        <v>22</v>
      </c>
      <c r="B24" s="4" t="s">
        <v>6</v>
      </c>
      <c r="C24" s="4" t="str">
        <f>"许雪霜"</f>
        <v>许雪霜</v>
      </c>
      <c r="D24" s="4" t="str">
        <f t="shared" si="0"/>
        <v>女</v>
      </c>
      <c r="E24" s="4" t="str">
        <f>"1996-08-20"</f>
        <v>1996-08-20</v>
      </c>
    </row>
    <row r="25" spans="1:5" s="1" customFormat="1" ht="13.5">
      <c r="A25" s="4">
        <v>23</v>
      </c>
      <c r="B25" s="4" t="s">
        <v>6</v>
      </c>
      <c r="C25" s="4" t="str">
        <f>"张馨月"</f>
        <v>张馨月</v>
      </c>
      <c r="D25" s="4" t="str">
        <f t="shared" si="0"/>
        <v>女</v>
      </c>
      <c r="E25" s="4" t="str">
        <f>"1999-06-02"</f>
        <v>1999-06-02</v>
      </c>
    </row>
    <row r="26" spans="1:5" s="1" customFormat="1" ht="13.5">
      <c r="A26" s="4">
        <v>24</v>
      </c>
      <c r="B26" s="4" t="s">
        <v>6</v>
      </c>
      <c r="C26" s="4" t="str">
        <f>"曾携舅"</f>
        <v>曾携舅</v>
      </c>
      <c r="D26" s="4" t="str">
        <f t="shared" si="0"/>
        <v>女</v>
      </c>
      <c r="E26" s="4" t="str">
        <f>"1997-01-27"</f>
        <v>1997-01-27</v>
      </c>
    </row>
    <row r="27" spans="1:5" s="1" customFormat="1" ht="13.5">
      <c r="A27" s="4">
        <v>25</v>
      </c>
      <c r="B27" s="4" t="s">
        <v>6</v>
      </c>
      <c r="C27" s="4" t="str">
        <f>"黄明群"</f>
        <v>黄明群</v>
      </c>
      <c r="D27" s="4" t="str">
        <f t="shared" si="0"/>
        <v>女</v>
      </c>
      <c r="E27" s="4" t="str">
        <f>"1991-01-18"</f>
        <v>1991-01-18</v>
      </c>
    </row>
    <row r="28" spans="1:5" s="1" customFormat="1" ht="13.5">
      <c r="A28" s="4">
        <v>26</v>
      </c>
      <c r="B28" s="4" t="s">
        <v>6</v>
      </c>
      <c r="C28" s="4" t="str">
        <f>"邢孔立"</f>
        <v>邢孔立</v>
      </c>
      <c r="D28" s="4" t="str">
        <f t="shared" si="0"/>
        <v>女</v>
      </c>
      <c r="E28" s="4" t="str">
        <f>"1993-11-07"</f>
        <v>1993-11-07</v>
      </c>
    </row>
    <row r="29" spans="1:5" s="1" customFormat="1" ht="13.5">
      <c r="A29" s="4">
        <v>27</v>
      </c>
      <c r="B29" s="4" t="s">
        <v>6</v>
      </c>
      <c r="C29" s="4" t="str">
        <f>"冯琼燕"</f>
        <v>冯琼燕</v>
      </c>
      <c r="D29" s="4" t="str">
        <f t="shared" si="0"/>
        <v>女</v>
      </c>
      <c r="E29" s="4" t="str">
        <f>"1995-10-22"</f>
        <v>1995-10-22</v>
      </c>
    </row>
    <row r="30" spans="1:5" s="1" customFormat="1" ht="13.5">
      <c r="A30" s="4">
        <v>28</v>
      </c>
      <c r="B30" s="4" t="s">
        <v>6</v>
      </c>
      <c r="C30" s="4" t="str">
        <f>"邓小兰"</f>
        <v>邓小兰</v>
      </c>
      <c r="D30" s="4" t="str">
        <f t="shared" si="0"/>
        <v>女</v>
      </c>
      <c r="E30" s="4" t="str">
        <f>"1989-01-01"</f>
        <v>1989-01-01</v>
      </c>
    </row>
    <row r="31" spans="1:5" s="1" customFormat="1" ht="13.5">
      <c r="A31" s="4">
        <v>29</v>
      </c>
      <c r="B31" s="4" t="s">
        <v>6</v>
      </c>
      <c r="C31" s="4" t="str">
        <f>"罗雅曼"</f>
        <v>罗雅曼</v>
      </c>
      <c r="D31" s="4" t="str">
        <f t="shared" si="0"/>
        <v>女</v>
      </c>
      <c r="E31" s="4" t="str">
        <f>"1994-03-26"</f>
        <v>1994-03-26</v>
      </c>
    </row>
    <row r="32" spans="1:5" s="1" customFormat="1" ht="13.5">
      <c r="A32" s="4">
        <v>30</v>
      </c>
      <c r="B32" s="4" t="s">
        <v>6</v>
      </c>
      <c r="C32" s="4" t="str">
        <f>"符琼艳"</f>
        <v>符琼艳</v>
      </c>
      <c r="D32" s="4" t="str">
        <f t="shared" si="0"/>
        <v>女</v>
      </c>
      <c r="E32" s="4" t="str">
        <f>"1995-07-08"</f>
        <v>1995-07-08</v>
      </c>
    </row>
    <row r="33" spans="1:5" s="1" customFormat="1" ht="13.5">
      <c r="A33" s="4">
        <v>31</v>
      </c>
      <c r="B33" s="4" t="s">
        <v>6</v>
      </c>
      <c r="C33" s="4" t="str">
        <f>"陈洁"</f>
        <v>陈洁</v>
      </c>
      <c r="D33" s="4" t="str">
        <f t="shared" si="0"/>
        <v>女</v>
      </c>
      <c r="E33" s="4" t="str">
        <f>"1992-10-01"</f>
        <v>1992-10-01</v>
      </c>
    </row>
    <row r="34" spans="1:5" s="1" customFormat="1" ht="13.5">
      <c r="A34" s="4">
        <v>32</v>
      </c>
      <c r="B34" s="4" t="s">
        <v>6</v>
      </c>
      <c r="C34" s="4" t="str">
        <f>"欧丽丽"</f>
        <v>欧丽丽</v>
      </c>
      <c r="D34" s="4" t="str">
        <f t="shared" si="0"/>
        <v>女</v>
      </c>
      <c r="E34" s="4" t="str">
        <f>"1996-09-14"</f>
        <v>1996-09-14</v>
      </c>
    </row>
    <row r="35" spans="1:5" s="1" customFormat="1" ht="13.5">
      <c r="A35" s="4">
        <v>33</v>
      </c>
      <c r="B35" s="4" t="s">
        <v>6</v>
      </c>
      <c r="C35" s="4" t="str">
        <f>"罗海霞"</f>
        <v>罗海霞</v>
      </c>
      <c r="D35" s="4" t="str">
        <f t="shared" si="0"/>
        <v>女</v>
      </c>
      <c r="E35" s="4" t="str">
        <f>"1990-07-10"</f>
        <v>1990-07-10</v>
      </c>
    </row>
    <row r="36" spans="1:5" s="1" customFormat="1" ht="13.5">
      <c r="A36" s="4">
        <v>34</v>
      </c>
      <c r="B36" s="4" t="s">
        <v>6</v>
      </c>
      <c r="C36" s="4" t="str">
        <f>"裴敏"</f>
        <v>裴敏</v>
      </c>
      <c r="D36" s="4" t="str">
        <f t="shared" si="0"/>
        <v>女</v>
      </c>
      <c r="E36" s="4" t="str">
        <f>"1995-06-18"</f>
        <v>1995-06-18</v>
      </c>
    </row>
    <row r="37" spans="1:5" s="1" customFormat="1" ht="13.5">
      <c r="A37" s="4">
        <v>35</v>
      </c>
      <c r="B37" s="4" t="s">
        <v>6</v>
      </c>
      <c r="C37" s="4" t="str">
        <f>"容孝婷"</f>
        <v>容孝婷</v>
      </c>
      <c r="D37" s="4" t="str">
        <f t="shared" si="0"/>
        <v>女</v>
      </c>
      <c r="E37" s="4" t="str">
        <f>"1996-04-29"</f>
        <v>1996-04-29</v>
      </c>
    </row>
    <row r="38" spans="1:5" s="1" customFormat="1" ht="13.5">
      <c r="A38" s="4">
        <v>36</v>
      </c>
      <c r="B38" s="4" t="s">
        <v>6</v>
      </c>
      <c r="C38" s="4" t="str">
        <f>"钟海麟"</f>
        <v>钟海麟</v>
      </c>
      <c r="D38" s="4" t="str">
        <f>"男"</f>
        <v>男</v>
      </c>
      <c r="E38" s="4" t="str">
        <f>"1994-09-17"</f>
        <v>1994-09-17</v>
      </c>
    </row>
    <row r="39" spans="1:5" s="1" customFormat="1" ht="13.5">
      <c r="A39" s="4">
        <v>37</v>
      </c>
      <c r="B39" s="4" t="s">
        <v>6</v>
      </c>
      <c r="C39" s="4" t="str">
        <f>"黄小霞"</f>
        <v>黄小霞</v>
      </c>
      <c r="D39" s="4" t="str">
        <f aca="true" t="shared" si="1" ref="D39:D101">"女"</f>
        <v>女</v>
      </c>
      <c r="E39" s="4" t="str">
        <f>"1990-10-07"</f>
        <v>1990-10-07</v>
      </c>
    </row>
    <row r="40" spans="1:5" s="1" customFormat="1" ht="13.5">
      <c r="A40" s="4">
        <v>38</v>
      </c>
      <c r="B40" s="4" t="s">
        <v>6</v>
      </c>
      <c r="C40" s="4" t="str">
        <f>"刘海之"</f>
        <v>刘海之</v>
      </c>
      <c r="D40" s="4" t="str">
        <f t="shared" si="1"/>
        <v>女</v>
      </c>
      <c r="E40" s="4" t="str">
        <f>"1990-06-16"</f>
        <v>1990-06-16</v>
      </c>
    </row>
    <row r="41" spans="1:5" s="1" customFormat="1" ht="13.5">
      <c r="A41" s="4">
        <v>39</v>
      </c>
      <c r="B41" s="4" t="s">
        <v>6</v>
      </c>
      <c r="C41" s="4" t="str">
        <f>"张云霞"</f>
        <v>张云霞</v>
      </c>
      <c r="D41" s="4" t="str">
        <f t="shared" si="1"/>
        <v>女</v>
      </c>
      <c r="E41" s="4" t="str">
        <f>"1995-04-17"</f>
        <v>1995-04-17</v>
      </c>
    </row>
    <row r="42" spans="1:5" s="1" customFormat="1" ht="13.5">
      <c r="A42" s="4">
        <v>40</v>
      </c>
      <c r="B42" s="4" t="s">
        <v>6</v>
      </c>
      <c r="C42" s="4" t="str">
        <f>"罗祥始"</f>
        <v>罗祥始</v>
      </c>
      <c r="D42" s="4" t="str">
        <f t="shared" si="1"/>
        <v>女</v>
      </c>
      <c r="E42" s="4" t="str">
        <f>"1995-04-03"</f>
        <v>1995-04-03</v>
      </c>
    </row>
    <row r="43" spans="1:5" s="1" customFormat="1" ht="13.5">
      <c r="A43" s="4">
        <v>41</v>
      </c>
      <c r="B43" s="4" t="s">
        <v>6</v>
      </c>
      <c r="C43" s="4" t="str">
        <f>"何琼翠"</f>
        <v>何琼翠</v>
      </c>
      <c r="D43" s="4" t="str">
        <f t="shared" si="1"/>
        <v>女</v>
      </c>
      <c r="E43" s="4" t="str">
        <f>"1996-01-09"</f>
        <v>1996-01-09</v>
      </c>
    </row>
    <row r="44" spans="1:5" s="1" customFormat="1" ht="13.5">
      <c r="A44" s="4">
        <v>42</v>
      </c>
      <c r="B44" s="4" t="s">
        <v>6</v>
      </c>
      <c r="C44" s="4" t="str">
        <f>"吉亚芬"</f>
        <v>吉亚芬</v>
      </c>
      <c r="D44" s="4" t="str">
        <f t="shared" si="1"/>
        <v>女</v>
      </c>
      <c r="E44" s="4" t="str">
        <f>"1994-12-31"</f>
        <v>1994-12-31</v>
      </c>
    </row>
    <row r="45" spans="1:5" s="1" customFormat="1" ht="13.5">
      <c r="A45" s="4">
        <v>43</v>
      </c>
      <c r="B45" s="4" t="s">
        <v>6</v>
      </c>
      <c r="C45" s="4" t="str">
        <f>"李慧平"</f>
        <v>李慧平</v>
      </c>
      <c r="D45" s="4" t="str">
        <f t="shared" si="1"/>
        <v>女</v>
      </c>
      <c r="E45" s="4" t="str">
        <f>"1996-06-01"</f>
        <v>1996-06-01</v>
      </c>
    </row>
    <row r="46" spans="1:5" s="1" customFormat="1" ht="13.5">
      <c r="A46" s="4">
        <v>44</v>
      </c>
      <c r="B46" s="4" t="s">
        <v>6</v>
      </c>
      <c r="C46" s="4" t="str">
        <f>"唐淑"</f>
        <v>唐淑</v>
      </c>
      <c r="D46" s="4" t="str">
        <f t="shared" si="1"/>
        <v>女</v>
      </c>
      <c r="E46" s="4" t="str">
        <f>"1996-08-08"</f>
        <v>1996-08-08</v>
      </c>
    </row>
    <row r="47" spans="1:5" s="1" customFormat="1" ht="13.5">
      <c r="A47" s="4">
        <v>45</v>
      </c>
      <c r="B47" s="4" t="s">
        <v>6</v>
      </c>
      <c r="C47" s="4" t="str">
        <f>"黄慧情"</f>
        <v>黄慧情</v>
      </c>
      <c r="D47" s="4" t="str">
        <f t="shared" si="1"/>
        <v>女</v>
      </c>
      <c r="E47" s="4" t="str">
        <f>"1997-01-08"</f>
        <v>1997-01-08</v>
      </c>
    </row>
    <row r="48" spans="1:5" s="1" customFormat="1" ht="13.5">
      <c r="A48" s="4">
        <v>46</v>
      </c>
      <c r="B48" s="4" t="s">
        <v>6</v>
      </c>
      <c r="C48" s="4" t="str">
        <f>"陈慧芬"</f>
        <v>陈慧芬</v>
      </c>
      <c r="D48" s="4" t="str">
        <f t="shared" si="1"/>
        <v>女</v>
      </c>
      <c r="E48" s="4" t="str">
        <f>"1996-05-21"</f>
        <v>1996-05-21</v>
      </c>
    </row>
    <row r="49" spans="1:5" s="1" customFormat="1" ht="13.5">
      <c r="A49" s="4">
        <v>47</v>
      </c>
      <c r="B49" s="4" t="s">
        <v>6</v>
      </c>
      <c r="C49" s="4" t="str">
        <f>"王玉虹"</f>
        <v>王玉虹</v>
      </c>
      <c r="D49" s="4" t="str">
        <f t="shared" si="1"/>
        <v>女</v>
      </c>
      <c r="E49" s="4" t="str">
        <f>"1996-04-17"</f>
        <v>1996-04-17</v>
      </c>
    </row>
    <row r="50" spans="1:5" s="1" customFormat="1" ht="13.5">
      <c r="A50" s="4">
        <v>48</v>
      </c>
      <c r="B50" s="4" t="s">
        <v>6</v>
      </c>
      <c r="C50" s="4" t="str">
        <f>"林日潭"</f>
        <v>林日潭</v>
      </c>
      <c r="D50" s="4" t="str">
        <f t="shared" si="1"/>
        <v>女</v>
      </c>
      <c r="E50" s="4" t="str">
        <f>"1995-07-17"</f>
        <v>1995-07-17</v>
      </c>
    </row>
    <row r="51" spans="1:5" s="1" customFormat="1" ht="13.5">
      <c r="A51" s="4">
        <v>49</v>
      </c>
      <c r="B51" s="4" t="s">
        <v>6</v>
      </c>
      <c r="C51" s="4" t="str">
        <f>"许马伟"</f>
        <v>许马伟</v>
      </c>
      <c r="D51" s="4" t="str">
        <f t="shared" si="1"/>
        <v>女</v>
      </c>
      <c r="E51" s="4" t="str">
        <f>"1990-01-01"</f>
        <v>1990-01-01</v>
      </c>
    </row>
    <row r="52" spans="1:5" s="1" customFormat="1" ht="13.5">
      <c r="A52" s="4">
        <v>50</v>
      </c>
      <c r="B52" s="4" t="s">
        <v>6</v>
      </c>
      <c r="C52" s="4" t="str">
        <f>"邢娜"</f>
        <v>邢娜</v>
      </c>
      <c r="D52" s="4" t="str">
        <f t="shared" si="1"/>
        <v>女</v>
      </c>
      <c r="E52" s="4" t="str">
        <f>"1994-12-01"</f>
        <v>1994-12-01</v>
      </c>
    </row>
    <row r="53" spans="1:5" s="1" customFormat="1" ht="13.5">
      <c r="A53" s="4">
        <v>51</v>
      </c>
      <c r="B53" s="4" t="s">
        <v>6</v>
      </c>
      <c r="C53" s="4" t="str">
        <f>"杨虹丹"</f>
        <v>杨虹丹</v>
      </c>
      <c r="D53" s="4" t="str">
        <f t="shared" si="1"/>
        <v>女</v>
      </c>
      <c r="E53" s="4" t="str">
        <f>"1993-06-27"</f>
        <v>1993-06-27</v>
      </c>
    </row>
    <row r="54" spans="1:5" s="1" customFormat="1" ht="13.5">
      <c r="A54" s="4">
        <v>52</v>
      </c>
      <c r="B54" s="4" t="s">
        <v>6</v>
      </c>
      <c r="C54" s="4" t="str">
        <f>"张云"</f>
        <v>张云</v>
      </c>
      <c r="D54" s="4" t="str">
        <f t="shared" si="1"/>
        <v>女</v>
      </c>
      <c r="E54" s="4" t="str">
        <f>"1992-12-08"</f>
        <v>1992-12-08</v>
      </c>
    </row>
    <row r="55" spans="1:5" s="1" customFormat="1" ht="13.5">
      <c r="A55" s="4">
        <v>53</v>
      </c>
      <c r="B55" s="4" t="s">
        <v>6</v>
      </c>
      <c r="C55" s="4" t="str">
        <f>"林书芳"</f>
        <v>林书芳</v>
      </c>
      <c r="D55" s="4" t="str">
        <f t="shared" si="1"/>
        <v>女</v>
      </c>
      <c r="E55" s="4" t="str">
        <f>"1996-02-09"</f>
        <v>1996-02-09</v>
      </c>
    </row>
    <row r="56" spans="1:5" s="1" customFormat="1" ht="13.5">
      <c r="A56" s="4">
        <v>54</v>
      </c>
      <c r="B56" s="4" t="s">
        <v>6</v>
      </c>
      <c r="C56" s="4" t="str">
        <f>"赵承素"</f>
        <v>赵承素</v>
      </c>
      <c r="D56" s="4" t="str">
        <f t="shared" si="1"/>
        <v>女</v>
      </c>
      <c r="E56" s="4" t="str">
        <f>"1992-05-13"</f>
        <v>1992-05-13</v>
      </c>
    </row>
    <row r="57" spans="1:5" s="1" customFormat="1" ht="13.5">
      <c r="A57" s="4">
        <v>55</v>
      </c>
      <c r="B57" s="4" t="s">
        <v>6</v>
      </c>
      <c r="C57" s="4" t="str">
        <f>"魏镜如"</f>
        <v>魏镜如</v>
      </c>
      <c r="D57" s="4" t="str">
        <f t="shared" si="1"/>
        <v>女</v>
      </c>
      <c r="E57" s="4" t="str">
        <f>"1997-06-28"</f>
        <v>1997-06-28</v>
      </c>
    </row>
    <row r="58" spans="1:5" s="1" customFormat="1" ht="13.5">
      <c r="A58" s="4">
        <v>56</v>
      </c>
      <c r="B58" s="4" t="s">
        <v>6</v>
      </c>
      <c r="C58" s="4" t="str">
        <f>"符舒瑾"</f>
        <v>符舒瑾</v>
      </c>
      <c r="D58" s="4" t="str">
        <f t="shared" si="1"/>
        <v>女</v>
      </c>
      <c r="E58" s="4" t="str">
        <f>"1997-12-20"</f>
        <v>1997-12-20</v>
      </c>
    </row>
    <row r="59" spans="1:5" s="1" customFormat="1" ht="13.5">
      <c r="A59" s="4">
        <v>57</v>
      </c>
      <c r="B59" s="4" t="s">
        <v>6</v>
      </c>
      <c r="C59" s="4" t="str">
        <f>"林娇珍"</f>
        <v>林娇珍</v>
      </c>
      <c r="D59" s="4" t="str">
        <f t="shared" si="1"/>
        <v>女</v>
      </c>
      <c r="E59" s="4" t="str">
        <f>"1996-04-27"</f>
        <v>1996-04-27</v>
      </c>
    </row>
    <row r="60" spans="1:5" s="1" customFormat="1" ht="13.5">
      <c r="A60" s="4">
        <v>58</v>
      </c>
      <c r="B60" s="4" t="s">
        <v>6</v>
      </c>
      <c r="C60" s="4" t="str">
        <f>"江笔玲"</f>
        <v>江笔玲</v>
      </c>
      <c r="D60" s="4" t="str">
        <f t="shared" si="1"/>
        <v>女</v>
      </c>
      <c r="E60" s="4" t="str">
        <f>"1988-12-27"</f>
        <v>1988-12-27</v>
      </c>
    </row>
    <row r="61" spans="1:5" s="1" customFormat="1" ht="13.5">
      <c r="A61" s="4">
        <v>59</v>
      </c>
      <c r="B61" s="4" t="s">
        <v>6</v>
      </c>
      <c r="C61" s="4" t="str">
        <f>"黄春爱"</f>
        <v>黄春爱</v>
      </c>
      <c r="D61" s="4" t="str">
        <f t="shared" si="1"/>
        <v>女</v>
      </c>
      <c r="E61" s="4" t="str">
        <f>"1992-01-18"</f>
        <v>1992-01-18</v>
      </c>
    </row>
    <row r="62" spans="1:5" s="1" customFormat="1" ht="13.5">
      <c r="A62" s="4">
        <v>60</v>
      </c>
      <c r="B62" s="4" t="s">
        <v>6</v>
      </c>
      <c r="C62" s="4" t="str">
        <f>"陈慧"</f>
        <v>陈慧</v>
      </c>
      <c r="D62" s="4" t="str">
        <f t="shared" si="1"/>
        <v>女</v>
      </c>
      <c r="E62" s="4" t="str">
        <f>"1994-10-07"</f>
        <v>1994-10-07</v>
      </c>
    </row>
    <row r="63" spans="1:5" s="1" customFormat="1" ht="13.5">
      <c r="A63" s="4">
        <v>61</v>
      </c>
      <c r="B63" s="4" t="s">
        <v>6</v>
      </c>
      <c r="C63" s="4" t="str">
        <f>"梁紫莲"</f>
        <v>梁紫莲</v>
      </c>
      <c r="D63" s="4" t="str">
        <f t="shared" si="1"/>
        <v>女</v>
      </c>
      <c r="E63" s="4" t="str">
        <f>"1995-01-15"</f>
        <v>1995-01-15</v>
      </c>
    </row>
    <row r="64" spans="1:5" s="1" customFormat="1" ht="13.5">
      <c r="A64" s="4">
        <v>62</v>
      </c>
      <c r="B64" s="4" t="s">
        <v>6</v>
      </c>
      <c r="C64" s="4" t="str">
        <f>"苏墩花"</f>
        <v>苏墩花</v>
      </c>
      <c r="D64" s="4" t="str">
        <f t="shared" si="1"/>
        <v>女</v>
      </c>
      <c r="E64" s="4" t="str">
        <f>"1994-06-04"</f>
        <v>1994-06-04</v>
      </c>
    </row>
    <row r="65" spans="1:5" s="1" customFormat="1" ht="13.5">
      <c r="A65" s="4">
        <v>63</v>
      </c>
      <c r="B65" s="4" t="s">
        <v>6</v>
      </c>
      <c r="C65" s="4" t="str">
        <f>"林怡芳"</f>
        <v>林怡芳</v>
      </c>
      <c r="D65" s="4" t="str">
        <f t="shared" si="1"/>
        <v>女</v>
      </c>
      <c r="E65" s="4" t="str">
        <f>"1994-10-26"</f>
        <v>1994-10-26</v>
      </c>
    </row>
    <row r="66" spans="1:5" s="1" customFormat="1" ht="13.5">
      <c r="A66" s="4">
        <v>64</v>
      </c>
      <c r="B66" s="4" t="s">
        <v>6</v>
      </c>
      <c r="C66" s="4" t="str">
        <f>"陈石女"</f>
        <v>陈石女</v>
      </c>
      <c r="D66" s="4" t="str">
        <f t="shared" si="1"/>
        <v>女</v>
      </c>
      <c r="E66" s="4" t="str">
        <f>"1995-05-11"</f>
        <v>1995-05-11</v>
      </c>
    </row>
    <row r="67" spans="1:5" s="1" customFormat="1" ht="13.5">
      <c r="A67" s="4">
        <v>65</v>
      </c>
      <c r="B67" s="4" t="s">
        <v>6</v>
      </c>
      <c r="C67" s="4" t="str">
        <f>"陈丽娟"</f>
        <v>陈丽娟</v>
      </c>
      <c r="D67" s="4" t="str">
        <f t="shared" si="1"/>
        <v>女</v>
      </c>
      <c r="E67" s="4" t="str">
        <f>"1992-08-01"</f>
        <v>1992-08-01</v>
      </c>
    </row>
    <row r="68" spans="1:5" s="1" customFormat="1" ht="13.5">
      <c r="A68" s="4">
        <v>66</v>
      </c>
      <c r="B68" s="4" t="s">
        <v>6</v>
      </c>
      <c r="C68" s="4" t="str">
        <f>"罗丁微"</f>
        <v>罗丁微</v>
      </c>
      <c r="D68" s="4" t="str">
        <f t="shared" si="1"/>
        <v>女</v>
      </c>
      <c r="E68" s="4" t="str">
        <f>"1994-10-07"</f>
        <v>1994-10-07</v>
      </c>
    </row>
    <row r="69" spans="1:5" s="1" customFormat="1" ht="13.5">
      <c r="A69" s="4">
        <v>67</v>
      </c>
      <c r="B69" s="4" t="s">
        <v>6</v>
      </c>
      <c r="C69" s="4" t="str">
        <f>"吴家艳"</f>
        <v>吴家艳</v>
      </c>
      <c r="D69" s="4" t="str">
        <f t="shared" si="1"/>
        <v>女</v>
      </c>
      <c r="E69" s="4" t="str">
        <f>"1987-06-11"</f>
        <v>1987-06-11</v>
      </c>
    </row>
    <row r="70" spans="1:5" s="1" customFormat="1" ht="13.5">
      <c r="A70" s="4">
        <v>68</v>
      </c>
      <c r="B70" s="4" t="s">
        <v>6</v>
      </c>
      <c r="C70" s="4" t="str">
        <f>"吴鑫霖"</f>
        <v>吴鑫霖</v>
      </c>
      <c r="D70" s="4" t="str">
        <f t="shared" si="1"/>
        <v>女</v>
      </c>
      <c r="E70" s="4" t="str">
        <f>"1998-12-01"</f>
        <v>1998-12-01</v>
      </c>
    </row>
    <row r="71" spans="1:5" s="1" customFormat="1" ht="13.5">
      <c r="A71" s="4">
        <v>69</v>
      </c>
      <c r="B71" s="4" t="s">
        <v>6</v>
      </c>
      <c r="C71" s="4" t="str">
        <f>"卢燕芳"</f>
        <v>卢燕芳</v>
      </c>
      <c r="D71" s="4" t="str">
        <f t="shared" si="1"/>
        <v>女</v>
      </c>
      <c r="E71" s="4" t="str">
        <f>"1991-08-11"</f>
        <v>1991-08-11</v>
      </c>
    </row>
    <row r="72" spans="1:5" s="1" customFormat="1" ht="13.5">
      <c r="A72" s="4">
        <v>70</v>
      </c>
      <c r="B72" s="4" t="s">
        <v>6</v>
      </c>
      <c r="C72" s="4" t="str">
        <f>"刘香东"</f>
        <v>刘香东</v>
      </c>
      <c r="D72" s="4" t="str">
        <f t="shared" si="1"/>
        <v>女</v>
      </c>
      <c r="E72" s="4" t="str">
        <f>"1990-10-07"</f>
        <v>1990-10-07</v>
      </c>
    </row>
    <row r="73" spans="1:5" s="1" customFormat="1" ht="13.5">
      <c r="A73" s="4">
        <v>71</v>
      </c>
      <c r="B73" s="4" t="s">
        <v>6</v>
      </c>
      <c r="C73" s="4" t="str">
        <f>"符春苗"</f>
        <v>符春苗</v>
      </c>
      <c r="D73" s="4" t="str">
        <f t="shared" si="1"/>
        <v>女</v>
      </c>
      <c r="E73" s="4" t="str">
        <f>"1988-02-10"</f>
        <v>1988-02-10</v>
      </c>
    </row>
    <row r="74" spans="1:5" s="1" customFormat="1" ht="13.5">
      <c r="A74" s="4">
        <v>72</v>
      </c>
      <c r="B74" s="4" t="s">
        <v>6</v>
      </c>
      <c r="C74" s="4" t="str">
        <f>"郑珍珍"</f>
        <v>郑珍珍</v>
      </c>
      <c r="D74" s="4" t="str">
        <f t="shared" si="1"/>
        <v>女</v>
      </c>
      <c r="E74" s="4" t="str">
        <f>"1998-07-28"</f>
        <v>1998-07-28</v>
      </c>
    </row>
    <row r="75" spans="1:5" s="1" customFormat="1" ht="13.5">
      <c r="A75" s="4">
        <v>73</v>
      </c>
      <c r="B75" s="4" t="s">
        <v>6</v>
      </c>
      <c r="C75" s="4" t="str">
        <f>"郑惠艳"</f>
        <v>郑惠艳</v>
      </c>
      <c r="D75" s="4" t="str">
        <f t="shared" si="1"/>
        <v>女</v>
      </c>
      <c r="E75" s="4" t="str">
        <f>"1994-01-02"</f>
        <v>1994-01-02</v>
      </c>
    </row>
    <row r="76" spans="1:5" s="1" customFormat="1" ht="13.5">
      <c r="A76" s="4">
        <v>74</v>
      </c>
      <c r="B76" s="4" t="s">
        <v>6</v>
      </c>
      <c r="C76" s="4" t="str">
        <f>"林小环"</f>
        <v>林小环</v>
      </c>
      <c r="D76" s="4" t="str">
        <f t="shared" si="1"/>
        <v>女</v>
      </c>
      <c r="E76" s="4" t="str">
        <f>"1991-03-04"</f>
        <v>1991-03-04</v>
      </c>
    </row>
    <row r="77" spans="1:5" s="1" customFormat="1" ht="13.5">
      <c r="A77" s="4">
        <v>75</v>
      </c>
      <c r="B77" s="4" t="s">
        <v>6</v>
      </c>
      <c r="C77" s="4" t="str">
        <f>"吉树燕"</f>
        <v>吉树燕</v>
      </c>
      <c r="D77" s="4" t="str">
        <f t="shared" si="1"/>
        <v>女</v>
      </c>
      <c r="E77" s="4" t="str">
        <f>"1988-11-16"</f>
        <v>1988-11-16</v>
      </c>
    </row>
    <row r="78" spans="1:5" s="1" customFormat="1" ht="13.5">
      <c r="A78" s="4">
        <v>76</v>
      </c>
      <c r="B78" s="4" t="s">
        <v>6</v>
      </c>
      <c r="C78" s="4" t="str">
        <f>"周宝莹"</f>
        <v>周宝莹</v>
      </c>
      <c r="D78" s="4" t="str">
        <f t="shared" si="1"/>
        <v>女</v>
      </c>
      <c r="E78" s="4" t="str">
        <f>"1994-12-15"</f>
        <v>1994-12-15</v>
      </c>
    </row>
    <row r="79" spans="1:5" s="1" customFormat="1" ht="13.5">
      <c r="A79" s="4">
        <v>77</v>
      </c>
      <c r="B79" s="4" t="s">
        <v>6</v>
      </c>
      <c r="C79" s="4" t="str">
        <f>"王春艳"</f>
        <v>王春艳</v>
      </c>
      <c r="D79" s="4" t="str">
        <f t="shared" si="1"/>
        <v>女</v>
      </c>
      <c r="E79" s="4" t="str">
        <f>"1992-11-06"</f>
        <v>1992-11-06</v>
      </c>
    </row>
    <row r="80" spans="1:5" s="1" customFormat="1" ht="13.5">
      <c r="A80" s="4">
        <v>78</v>
      </c>
      <c r="B80" s="4" t="s">
        <v>6</v>
      </c>
      <c r="C80" s="4" t="str">
        <f>"陈曼"</f>
        <v>陈曼</v>
      </c>
      <c r="D80" s="4" t="str">
        <f t="shared" si="1"/>
        <v>女</v>
      </c>
      <c r="E80" s="4" t="str">
        <f>"1991-03-29"</f>
        <v>1991-03-29</v>
      </c>
    </row>
    <row r="81" spans="1:5" s="1" customFormat="1" ht="13.5">
      <c r="A81" s="4">
        <v>79</v>
      </c>
      <c r="B81" s="4" t="s">
        <v>6</v>
      </c>
      <c r="C81" s="4" t="str">
        <f>"王萌"</f>
        <v>王萌</v>
      </c>
      <c r="D81" s="4" t="str">
        <f t="shared" si="1"/>
        <v>女</v>
      </c>
      <c r="E81" s="4" t="str">
        <f>"1986-05-27"</f>
        <v>1986-05-27</v>
      </c>
    </row>
    <row r="82" spans="1:5" s="1" customFormat="1" ht="13.5">
      <c r="A82" s="4">
        <v>80</v>
      </c>
      <c r="B82" s="4" t="s">
        <v>6</v>
      </c>
      <c r="C82" s="4" t="str">
        <f>"苏秋棠"</f>
        <v>苏秋棠</v>
      </c>
      <c r="D82" s="4" t="str">
        <f t="shared" si="1"/>
        <v>女</v>
      </c>
      <c r="E82" s="4" t="str">
        <f>"1991-12-08"</f>
        <v>1991-12-08</v>
      </c>
    </row>
    <row r="83" spans="1:5" s="1" customFormat="1" ht="13.5">
      <c r="A83" s="4">
        <v>81</v>
      </c>
      <c r="B83" s="4" t="s">
        <v>6</v>
      </c>
      <c r="C83" s="4" t="str">
        <f>"张夏梅"</f>
        <v>张夏梅</v>
      </c>
      <c r="D83" s="4" t="str">
        <f t="shared" si="1"/>
        <v>女</v>
      </c>
      <c r="E83" s="4" t="str">
        <f>"1994-12-03"</f>
        <v>1994-12-03</v>
      </c>
    </row>
    <row r="84" spans="1:5" s="1" customFormat="1" ht="13.5">
      <c r="A84" s="4">
        <v>82</v>
      </c>
      <c r="B84" s="4" t="s">
        <v>6</v>
      </c>
      <c r="C84" s="4" t="str">
        <f>"田何莉"</f>
        <v>田何莉</v>
      </c>
      <c r="D84" s="4" t="str">
        <f t="shared" si="1"/>
        <v>女</v>
      </c>
      <c r="E84" s="4" t="str">
        <f>"1993-06-06"</f>
        <v>1993-06-06</v>
      </c>
    </row>
    <row r="85" spans="1:5" s="1" customFormat="1" ht="13.5">
      <c r="A85" s="4">
        <v>83</v>
      </c>
      <c r="B85" s="4" t="s">
        <v>6</v>
      </c>
      <c r="C85" s="4" t="str">
        <f>"符亚娘"</f>
        <v>符亚娘</v>
      </c>
      <c r="D85" s="4" t="str">
        <f t="shared" si="1"/>
        <v>女</v>
      </c>
      <c r="E85" s="4" t="str">
        <f>"1992-10-03"</f>
        <v>1992-10-03</v>
      </c>
    </row>
    <row r="86" spans="1:5" s="1" customFormat="1" ht="13.5">
      <c r="A86" s="4">
        <v>84</v>
      </c>
      <c r="B86" s="4" t="s">
        <v>6</v>
      </c>
      <c r="C86" s="4" t="str">
        <f>"韦乔镄"</f>
        <v>韦乔镄</v>
      </c>
      <c r="D86" s="4" t="str">
        <f t="shared" si="1"/>
        <v>女</v>
      </c>
      <c r="E86" s="4" t="str">
        <f>"1992-03-10"</f>
        <v>1992-03-10</v>
      </c>
    </row>
    <row r="87" spans="1:5" s="1" customFormat="1" ht="13.5">
      <c r="A87" s="4">
        <v>85</v>
      </c>
      <c r="B87" s="4" t="s">
        <v>6</v>
      </c>
      <c r="C87" s="4" t="str">
        <f>"符妹珠"</f>
        <v>符妹珠</v>
      </c>
      <c r="D87" s="4" t="str">
        <f t="shared" si="1"/>
        <v>女</v>
      </c>
      <c r="E87" s="4" t="str">
        <f>"1996-11-07"</f>
        <v>1996-11-07</v>
      </c>
    </row>
    <row r="88" spans="1:5" s="1" customFormat="1" ht="13.5">
      <c r="A88" s="4">
        <v>86</v>
      </c>
      <c r="B88" s="4" t="s">
        <v>6</v>
      </c>
      <c r="C88" s="4" t="str">
        <f>"黎琼月"</f>
        <v>黎琼月</v>
      </c>
      <c r="D88" s="4" t="str">
        <f t="shared" si="1"/>
        <v>女</v>
      </c>
      <c r="E88" s="4" t="str">
        <f>"1993-01-04"</f>
        <v>1993-01-04</v>
      </c>
    </row>
    <row r="89" spans="1:5" s="1" customFormat="1" ht="13.5">
      <c r="A89" s="4">
        <v>87</v>
      </c>
      <c r="B89" s="4" t="s">
        <v>6</v>
      </c>
      <c r="C89" s="4" t="str">
        <f>"邢维婷"</f>
        <v>邢维婷</v>
      </c>
      <c r="D89" s="4" t="str">
        <f t="shared" si="1"/>
        <v>女</v>
      </c>
      <c r="E89" s="4" t="str">
        <f>"1991-09-01"</f>
        <v>1991-09-01</v>
      </c>
    </row>
    <row r="90" spans="1:5" s="1" customFormat="1" ht="13.5">
      <c r="A90" s="4">
        <v>88</v>
      </c>
      <c r="B90" s="4" t="s">
        <v>6</v>
      </c>
      <c r="C90" s="4" t="str">
        <f>"张春妮"</f>
        <v>张春妮</v>
      </c>
      <c r="D90" s="4" t="str">
        <f t="shared" si="1"/>
        <v>女</v>
      </c>
      <c r="E90" s="4" t="str">
        <f>"1991-06-17"</f>
        <v>1991-06-17</v>
      </c>
    </row>
    <row r="91" spans="1:5" s="1" customFormat="1" ht="13.5">
      <c r="A91" s="4">
        <v>89</v>
      </c>
      <c r="B91" s="4" t="s">
        <v>6</v>
      </c>
      <c r="C91" s="4" t="str">
        <f>"符禧珍"</f>
        <v>符禧珍</v>
      </c>
      <c r="D91" s="4" t="str">
        <f t="shared" si="1"/>
        <v>女</v>
      </c>
      <c r="E91" s="4" t="str">
        <f>"1996-01-21"</f>
        <v>1996-01-21</v>
      </c>
    </row>
    <row r="92" spans="1:5" s="1" customFormat="1" ht="13.5">
      <c r="A92" s="4">
        <v>90</v>
      </c>
      <c r="B92" s="4" t="s">
        <v>6</v>
      </c>
      <c r="C92" s="4" t="str">
        <f>"朱万联"</f>
        <v>朱万联</v>
      </c>
      <c r="D92" s="4" t="str">
        <f t="shared" si="1"/>
        <v>女</v>
      </c>
      <c r="E92" s="4" t="str">
        <f>"1995-01-19"</f>
        <v>1995-01-19</v>
      </c>
    </row>
    <row r="93" spans="1:5" s="1" customFormat="1" ht="13.5">
      <c r="A93" s="4">
        <v>91</v>
      </c>
      <c r="B93" s="4" t="s">
        <v>6</v>
      </c>
      <c r="C93" s="4" t="str">
        <f>"潘德莎"</f>
        <v>潘德莎</v>
      </c>
      <c r="D93" s="4" t="str">
        <f t="shared" si="1"/>
        <v>女</v>
      </c>
      <c r="E93" s="4" t="str">
        <f>"1989-06-08"</f>
        <v>1989-06-08</v>
      </c>
    </row>
    <row r="94" spans="1:5" s="1" customFormat="1" ht="13.5">
      <c r="A94" s="4">
        <v>92</v>
      </c>
      <c r="B94" s="4" t="s">
        <v>6</v>
      </c>
      <c r="C94" s="4" t="str">
        <f>"邢丽燕"</f>
        <v>邢丽燕</v>
      </c>
      <c r="D94" s="4" t="str">
        <f t="shared" si="1"/>
        <v>女</v>
      </c>
      <c r="E94" s="4" t="str">
        <f>"1996-08-10"</f>
        <v>1996-08-10</v>
      </c>
    </row>
    <row r="95" spans="1:5" s="1" customFormat="1" ht="13.5">
      <c r="A95" s="4">
        <v>93</v>
      </c>
      <c r="B95" s="4" t="s">
        <v>6</v>
      </c>
      <c r="C95" s="4" t="str">
        <f>"符玉秀"</f>
        <v>符玉秀</v>
      </c>
      <c r="D95" s="4" t="str">
        <f t="shared" si="1"/>
        <v>女</v>
      </c>
      <c r="E95" s="4" t="str">
        <f>"1995-02-05"</f>
        <v>1995-02-05</v>
      </c>
    </row>
    <row r="96" spans="1:5" s="1" customFormat="1" ht="13.5">
      <c r="A96" s="4">
        <v>94</v>
      </c>
      <c r="B96" s="4" t="s">
        <v>6</v>
      </c>
      <c r="C96" s="4" t="str">
        <f>"陈映丹"</f>
        <v>陈映丹</v>
      </c>
      <c r="D96" s="4" t="str">
        <f t="shared" si="1"/>
        <v>女</v>
      </c>
      <c r="E96" s="4" t="str">
        <f>"1996-01-27"</f>
        <v>1996-01-27</v>
      </c>
    </row>
    <row r="97" spans="1:5" s="1" customFormat="1" ht="13.5">
      <c r="A97" s="4">
        <v>95</v>
      </c>
      <c r="B97" s="4" t="s">
        <v>6</v>
      </c>
      <c r="C97" s="4" t="str">
        <f>"何桂花"</f>
        <v>何桂花</v>
      </c>
      <c r="D97" s="4" t="str">
        <f t="shared" si="1"/>
        <v>女</v>
      </c>
      <c r="E97" s="4" t="str">
        <f>"1991-06-12"</f>
        <v>1991-06-12</v>
      </c>
    </row>
    <row r="98" spans="1:5" s="1" customFormat="1" ht="13.5">
      <c r="A98" s="4">
        <v>96</v>
      </c>
      <c r="B98" s="4" t="s">
        <v>6</v>
      </c>
      <c r="C98" s="4" t="str">
        <f>"王康雅"</f>
        <v>王康雅</v>
      </c>
      <c r="D98" s="4" t="str">
        <f t="shared" si="1"/>
        <v>女</v>
      </c>
      <c r="E98" s="4" t="str">
        <f>"1994-10-15"</f>
        <v>1994-10-15</v>
      </c>
    </row>
    <row r="99" spans="1:5" s="1" customFormat="1" ht="13.5">
      <c r="A99" s="4">
        <v>97</v>
      </c>
      <c r="B99" s="4" t="s">
        <v>6</v>
      </c>
      <c r="C99" s="4" t="str">
        <f>"陈美妹"</f>
        <v>陈美妹</v>
      </c>
      <c r="D99" s="4" t="str">
        <f t="shared" si="1"/>
        <v>女</v>
      </c>
      <c r="E99" s="4" t="str">
        <f>"1995-12-03"</f>
        <v>1995-12-03</v>
      </c>
    </row>
    <row r="100" spans="1:5" s="1" customFormat="1" ht="13.5">
      <c r="A100" s="4">
        <v>98</v>
      </c>
      <c r="B100" s="4" t="s">
        <v>6</v>
      </c>
      <c r="C100" s="4" t="str">
        <f>"陈泰茜"</f>
        <v>陈泰茜</v>
      </c>
      <c r="D100" s="4" t="str">
        <f t="shared" si="1"/>
        <v>女</v>
      </c>
      <c r="E100" s="4" t="str">
        <f>"1992-04-02"</f>
        <v>1992-04-02</v>
      </c>
    </row>
    <row r="101" spans="1:5" s="1" customFormat="1" ht="13.5">
      <c r="A101" s="4">
        <v>99</v>
      </c>
      <c r="B101" s="4" t="s">
        <v>6</v>
      </c>
      <c r="C101" s="4" t="str">
        <f>"吴家丽"</f>
        <v>吴家丽</v>
      </c>
      <c r="D101" s="4" t="str">
        <f t="shared" si="1"/>
        <v>女</v>
      </c>
      <c r="E101" s="4" t="str">
        <f>"1991-09-20"</f>
        <v>1991-09-20</v>
      </c>
    </row>
    <row r="102" spans="1:5" s="1" customFormat="1" ht="13.5">
      <c r="A102" s="4">
        <v>100</v>
      </c>
      <c r="B102" s="4" t="s">
        <v>6</v>
      </c>
      <c r="C102" s="4" t="str">
        <f>"刘杰"</f>
        <v>刘杰</v>
      </c>
      <c r="D102" s="4" t="str">
        <f>"男"</f>
        <v>男</v>
      </c>
      <c r="E102" s="4" t="str">
        <f>"1994-12-20"</f>
        <v>1994-12-20</v>
      </c>
    </row>
    <row r="103" spans="1:5" s="1" customFormat="1" ht="13.5">
      <c r="A103" s="4">
        <v>101</v>
      </c>
      <c r="B103" s="4" t="s">
        <v>6</v>
      </c>
      <c r="C103" s="4" t="str">
        <f>"陈小珊"</f>
        <v>陈小珊</v>
      </c>
      <c r="D103" s="4" t="str">
        <f aca="true" t="shared" si="2" ref="D103:D143">"女"</f>
        <v>女</v>
      </c>
      <c r="E103" s="4" t="str">
        <f>"1995-11-08"</f>
        <v>1995-11-08</v>
      </c>
    </row>
    <row r="104" spans="1:5" s="1" customFormat="1" ht="13.5">
      <c r="A104" s="4">
        <v>102</v>
      </c>
      <c r="B104" s="4" t="s">
        <v>6</v>
      </c>
      <c r="C104" s="4" t="str">
        <f>"赖玉利"</f>
        <v>赖玉利</v>
      </c>
      <c r="D104" s="4" t="str">
        <f t="shared" si="2"/>
        <v>女</v>
      </c>
      <c r="E104" s="4" t="str">
        <f>"1987-04-19"</f>
        <v>1987-04-19</v>
      </c>
    </row>
    <row r="105" spans="1:5" s="1" customFormat="1" ht="13.5">
      <c r="A105" s="4">
        <v>103</v>
      </c>
      <c r="B105" s="4" t="s">
        <v>6</v>
      </c>
      <c r="C105" s="4" t="str">
        <f>"韦娟"</f>
        <v>韦娟</v>
      </c>
      <c r="D105" s="4" t="str">
        <f t="shared" si="2"/>
        <v>女</v>
      </c>
      <c r="E105" s="4" t="str">
        <f>"1993-06-14"</f>
        <v>1993-06-14</v>
      </c>
    </row>
    <row r="106" spans="1:5" s="1" customFormat="1" ht="13.5">
      <c r="A106" s="4">
        <v>104</v>
      </c>
      <c r="B106" s="4" t="s">
        <v>6</v>
      </c>
      <c r="C106" s="4" t="str">
        <f>"陈星代"</f>
        <v>陈星代</v>
      </c>
      <c r="D106" s="4" t="str">
        <f t="shared" si="2"/>
        <v>女</v>
      </c>
      <c r="E106" s="4" t="str">
        <f>"1997-07-30"</f>
        <v>1997-07-30</v>
      </c>
    </row>
    <row r="107" spans="1:5" s="1" customFormat="1" ht="13.5">
      <c r="A107" s="4">
        <v>105</v>
      </c>
      <c r="B107" s="4" t="s">
        <v>6</v>
      </c>
      <c r="C107" s="4" t="str">
        <f>"周梨梨"</f>
        <v>周梨梨</v>
      </c>
      <c r="D107" s="4" t="str">
        <f t="shared" si="2"/>
        <v>女</v>
      </c>
      <c r="E107" s="4" t="str">
        <f>"1992-10-21"</f>
        <v>1992-10-21</v>
      </c>
    </row>
    <row r="108" spans="1:5" s="1" customFormat="1" ht="13.5">
      <c r="A108" s="4">
        <v>106</v>
      </c>
      <c r="B108" s="4" t="s">
        <v>6</v>
      </c>
      <c r="C108" s="4" t="str">
        <f>"曾海闽"</f>
        <v>曾海闽</v>
      </c>
      <c r="D108" s="4" t="str">
        <f t="shared" si="2"/>
        <v>女</v>
      </c>
      <c r="E108" s="4" t="str">
        <f>"1995-01-24"</f>
        <v>1995-01-24</v>
      </c>
    </row>
    <row r="109" spans="1:5" s="1" customFormat="1" ht="13.5">
      <c r="A109" s="4">
        <v>107</v>
      </c>
      <c r="B109" s="4" t="s">
        <v>6</v>
      </c>
      <c r="C109" s="4" t="str">
        <f>"黎爱女"</f>
        <v>黎爱女</v>
      </c>
      <c r="D109" s="4" t="str">
        <f t="shared" si="2"/>
        <v>女</v>
      </c>
      <c r="E109" s="4" t="str">
        <f>"1996-06-14"</f>
        <v>1996-06-14</v>
      </c>
    </row>
    <row r="110" spans="1:5" s="1" customFormat="1" ht="13.5">
      <c r="A110" s="4">
        <v>108</v>
      </c>
      <c r="B110" s="4" t="s">
        <v>6</v>
      </c>
      <c r="C110" s="4" t="str">
        <f>"黎冠月"</f>
        <v>黎冠月</v>
      </c>
      <c r="D110" s="4" t="str">
        <f t="shared" si="2"/>
        <v>女</v>
      </c>
      <c r="E110" s="4" t="str">
        <f>"1997-07-17"</f>
        <v>1997-07-17</v>
      </c>
    </row>
    <row r="111" spans="1:5" s="1" customFormat="1" ht="13.5">
      <c r="A111" s="4">
        <v>109</v>
      </c>
      <c r="B111" s="4" t="s">
        <v>6</v>
      </c>
      <c r="C111" s="4" t="str">
        <f>"韦丽果"</f>
        <v>韦丽果</v>
      </c>
      <c r="D111" s="4" t="str">
        <f t="shared" si="2"/>
        <v>女</v>
      </c>
      <c r="E111" s="4" t="str">
        <f>"1991-09-02"</f>
        <v>1991-09-02</v>
      </c>
    </row>
    <row r="112" spans="1:5" s="1" customFormat="1" ht="13.5">
      <c r="A112" s="4">
        <v>110</v>
      </c>
      <c r="B112" s="4" t="s">
        <v>6</v>
      </c>
      <c r="C112" s="4" t="str">
        <f>"李琬莹"</f>
        <v>李琬莹</v>
      </c>
      <c r="D112" s="4" t="str">
        <f t="shared" si="2"/>
        <v>女</v>
      </c>
      <c r="E112" s="4" t="str">
        <f>"1996-01-23"</f>
        <v>1996-01-23</v>
      </c>
    </row>
    <row r="113" spans="1:5" s="1" customFormat="1" ht="13.5">
      <c r="A113" s="4">
        <v>111</v>
      </c>
      <c r="B113" s="4" t="s">
        <v>6</v>
      </c>
      <c r="C113" s="4" t="str">
        <f>"张萌"</f>
        <v>张萌</v>
      </c>
      <c r="D113" s="4" t="str">
        <f t="shared" si="2"/>
        <v>女</v>
      </c>
      <c r="E113" s="4" t="str">
        <f>"1996-07-28"</f>
        <v>1996-07-28</v>
      </c>
    </row>
    <row r="114" spans="1:5" s="1" customFormat="1" ht="13.5">
      <c r="A114" s="4">
        <v>112</v>
      </c>
      <c r="B114" s="4" t="s">
        <v>6</v>
      </c>
      <c r="C114" s="4" t="str">
        <f>"王春露"</f>
        <v>王春露</v>
      </c>
      <c r="D114" s="4" t="str">
        <f t="shared" si="2"/>
        <v>女</v>
      </c>
      <c r="E114" s="4" t="str">
        <f>"1998-06-02"</f>
        <v>1998-06-02</v>
      </c>
    </row>
    <row r="115" spans="1:5" s="1" customFormat="1" ht="13.5">
      <c r="A115" s="4">
        <v>113</v>
      </c>
      <c r="B115" s="4" t="s">
        <v>6</v>
      </c>
      <c r="C115" s="4" t="str">
        <f>"王海燕"</f>
        <v>王海燕</v>
      </c>
      <c r="D115" s="4" t="str">
        <f t="shared" si="2"/>
        <v>女</v>
      </c>
      <c r="E115" s="4" t="str">
        <f>"1996-11-20"</f>
        <v>1996-11-20</v>
      </c>
    </row>
    <row r="116" spans="1:5" s="1" customFormat="1" ht="13.5">
      <c r="A116" s="4">
        <v>114</v>
      </c>
      <c r="B116" s="4" t="s">
        <v>6</v>
      </c>
      <c r="C116" s="4" t="str">
        <f>"陈娇英"</f>
        <v>陈娇英</v>
      </c>
      <c r="D116" s="4" t="str">
        <f t="shared" si="2"/>
        <v>女</v>
      </c>
      <c r="E116" s="4" t="str">
        <f>"1993-08-12"</f>
        <v>1993-08-12</v>
      </c>
    </row>
    <row r="117" spans="1:5" s="1" customFormat="1" ht="13.5">
      <c r="A117" s="4">
        <v>115</v>
      </c>
      <c r="B117" s="4" t="s">
        <v>6</v>
      </c>
      <c r="C117" s="4" t="str">
        <f>"陈冬苗"</f>
        <v>陈冬苗</v>
      </c>
      <c r="D117" s="4" t="str">
        <f t="shared" si="2"/>
        <v>女</v>
      </c>
      <c r="E117" s="4" t="str">
        <f>"1996-08-08"</f>
        <v>1996-08-08</v>
      </c>
    </row>
    <row r="118" spans="1:5" s="1" customFormat="1" ht="13.5">
      <c r="A118" s="4">
        <v>116</v>
      </c>
      <c r="B118" s="4" t="s">
        <v>6</v>
      </c>
      <c r="C118" s="4" t="str">
        <f>"王琼香"</f>
        <v>王琼香</v>
      </c>
      <c r="D118" s="4" t="str">
        <f t="shared" si="2"/>
        <v>女</v>
      </c>
      <c r="E118" s="4" t="str">
        <f>"1985-08-12"</f>
        <v>1985-08-12</v>
      </c>
    </row>
    <row r="119" spans="1:5" s="1" customFormat="1" ht="13.5">
      <c r="A119" s="4">
        <v>117</v>
      </c>
      <c r="B119" s="4" t="s">
        <v>6</v>
      </c>
      <c r="C119" s="4" t="str">
        <f>"张殊月"</f>
        <v>张殊月</v>
      </c>
      <c r="D119" s="4" t="str">
        <f t="shared" si="2"/>
        <v>女</v>
      </c>
      <c r="E119" s="4" t="str">
        <f>"1994-02-17"</f>
        <v>1994-02-17</v>
      </c>
    </row>
    <row r="120" spans="1:5" s="1" customFormat="1" ht="13.5">
      <c r="A120" s="4">
        <v>118</v>
      </c>
      <c r="B120" s="4" t="s">
        <v>6</v>
      </c>
      <c r="C120" s="4" t="str">
        <f>"胡海乙"</f>
        <v>胡海乙</v>
      </c>
      <c r="D120" s="4" t="str">
        <f t="shared" si="2"/>
        <v>女</v>
      </c>
      <c r="E120" s="4" t="str">
        <f>"1996-06-26"</f>
        <v>1996-06-26</v>
      </c>
    </row>
    <row r="121" spans="1:5" s="1" customFormat="1" ht="13.5">
      <c r="A121" s="4">
        <v>119</v>
      </c>
      <c r="B121" s="4" t="s">
        <v>6</v>
      </c>
      <c r="C121" s="4" t="str">
        <f>"王晶晶"</f>
        <v>王晶晶</v>
      </c>
      <c r="D121" s="4" t="str">
        <f t="shared" si="2"/>
        <v>女</v>
      </c>
      <c r="E121" s="4" t="str">
        <f>"1996-02-04"</f>
        <v>1996-02-04</v>
      </c>
    </row>
    <row r="122" spans="1:5" s="1" customFormat="1" ht="13.5">
      <c r="A122" s="4">
        <v>120</v>
      </c>
      <c r="B122" s="4" t="s">
        <v>6</v>
      </c>
      <c r="C122" s="4" t="str">
        <f>"冯昌姑"</f>
        <v>冯昌姑</v>
      </c>
      <c r="D122" s="4" t="str">
        <f t="shared" si="2"/>
        <v>女</v>
      </c>
      <c r="E122" s="4" t="str">
        <f>"1986-11-26"</f>
        <v>1986-11-26</v>
      </c>
    </row>
    <row r="123" spans="1:5" s="1" customFormat="1" ht="13.5">
      <c r="A123" s="4">
        <v>121</v>
      </c>
      <c r="B123" s="4" t="s">
        <v>6</v>
      </c>
      <c r="C123" s="4" t="str">
        <f>"陈宁慧"</f>
        <v>陈宁慧</v>
      </c>
      <c r="D123" s="4" t="str">
        <f t="shared" si="2"/>
        <v>女</v>
      </c>
      <c r="E123" s="4" t="str">
        <f>"1997-01-26"</f>
        <v>1997-01-26</v>
      </c>
    </row>
    <row r="124" spans="1:5" s="1" customFormat="1" ht="13.5">
      <c r="A124" s="4">
        <v>122</v>
      </c>
      <c r="B124" s="4" t="s">
        <v>6</v>
      </c>
      <c r="C124" s="4" t="str">
        <f>"何微"</f>
        <v>何微</v>
      </c>
      <c r="D124" s="4" t="str">
        <f t="shared" si="2"/>
        <v>女</v>
      </c>
      <c r="E124" s="4" t="str">
        <f>"1988-05-27"</f>
        <v>1988-05-27</v>
      </c>
    </row>
    <row r="125" spans="1:5" s="1" customFormat="1" ht="13.5">
      <c r="A125" s="4">
        <v>123</v>
      </c>
      <c r="B125" s="4" t="s">
        <v>6</v>
      </c>
      <c r="C125" s="4" t="str">
        <f>"吴魏尔"</f>
        <v>吴魏尔</v>
      </c>
      <c r="D125" s="4" t="str">
        <f t="shared" si="2"/>
        <v>女</v>
      </c>
      <c r="E125" s="4" t="str">
        <f>"1990-03-18"</f>
        <v>1990-03-18</v>
      </c>
    </row>
    <row r="126" spans="1:5" s="1" customFormat="1" ht="13.5">
      <c r="A126" s="4">
        <v>124</v>
      </c>
      <c r="B126" s="4" t="s">
        <v>6</v>
      </c>
      <c r="C126" s="4" t="str">
        <f>"王基霞"</f>
        <v>王基霞</v>
      </c>
      <c r="D126" s="4" t="str">
        <f t="shared" si="2"/>
        <v>女</v>
      </c>
      <c r="E126" s="4" t="str">
        <f>"1989-12-30"</f>
        <v>1989-12-30</v>
      </c>
    </row>
    <row r="127" spans="1:5" s="1" customFormat="1" ht="13.5">
      <c r="A127" s="4">
        <v>125</v>
      </c>
      <c r="B127" s="4" t="s">
        <v>6</v>
      </c>
      <c r="C127" s="4" t="str">
        <f>"肖梦娇"</f>
        <v>肖梦娇</v>
      </c>
      <c r="D127" s="4" t="str">
        <f t="shared" si="2"/>
        <v>女</v>
      </c>
      <c r="E127" s="4" t="str">
        <f>"1992-05-05"</f>
        <v>1992-05-05</v>
      </c>
    </row>
    <row r="128" spans="1:5" s="1" customFormat="1" ht="13.5">
      <c r="A128" s="4">
        <v>126</v>
      </c>
      <c r="B128" s="4" t="s">
        <v>6</v>
      </c>
      <c r="C128" s="4" t="str">
        <f>"李清文"</f>
        <v>李清文</v>
      </c>
      <c r="D128" s="4" t="str">
        <f t="shared" si="2"/>
        <v>女</v>
      </c>
      <c r="E128" s="4" t="str">
        <f>"1992-10-05"</f>
        <v>1992-10-05</v>
      </c>
    </row>
    <row r="129" spans="1:5" s="1" customFormat="1" ht="13.5">
      <c r="A129" s="4">
        <v>127</v>
      </c>
      <c r="B129" s="4" t="s">
        <v>6</v>
      </c>
      <c r="C129" s="4" t="str">
        <f>"吉秀"</f>
        <v>吉秀</v>
      </c>
      <c r="D129" s="4" t="str">
        <f t="shared" si="2"/>
        <v>女</v>
      </c>
      <c r="E129" s="4" t="str">
        <f>"1991-02-16"</f>
        <v>1991-02-16</v>
      </c>
    </row>
    <row r="130" spans="1:5" s="1" customFormat="1" ht="13.5">
      <c r="A130" s="4">
        <v>128</v>
      </c>
      <c r="B130" s="4" t="s">
        <v>6</v>
      </c>
      <c r="C130" s="4" t="str">
        <f>"王海燕"</f>
        <v>王海燕</v>
      </c>
      <c r="D130" s="4" t="str">
        <f t="shared" si="2"/>
        <v>女</v>
      </c>
      <c r="E130" s="4" t="str">
        <f>"1988-01-10"</f>
        <v>1988-01-10</v>
      </c>
    </row>
    <row r="131" spans="1:5" s="1" customFormat="1" ht="13.5">
      <c r="A131" s="4">
        <v>129</v>
      </c>
      <c r="B131" s="4" t="s">
        <v>6</v>
      </c>
      <c r="C131" s="4" t="str">
        <f>"李娟"</f>
        <v>李娟</v>
      </c>
      <c r="D131" s="4" t="str">
        <f t="shared" si="2"/>
        <v>女</v>
      </c>
      <c r="E131" s="4" t="str">
        <f>"1986-09-12"</f>
        <v>1986-09-12</v>
      </c>
    </row>
    <row r="132" spans="1:5" s="1" customFormat="1" ht="13.5">
      <c r="A132" s="4">
        <v>130</v>
      </c>
      <c r="B132" s="4" t="s">
        <v>6</v>
      </c>
      <c r="C132" s="4" t="str">
        <f>"李怡"</f>
        <v>李怡</v>
      </c>
      <c r="D132" s="4" t="str">
        <f t="shared" si="2"/>
        <v>女</v>
      </c>
      <c r="E132" s="4" t="str">
        <f>"1997-08-08"</f>
        <v>1997-08-08</v>
      </c>
    </row>
    <row r="133" spans="1:5" s="1" customFormat="1" ht="13.5">
      <c r="A133" s="4">
        <v>131</v>
      </c>
      <c r="B133" s="4" t="s">
        <v>6</v>
      </c>
      <c r="C133" s="4" t="str">
        <f>"符巧巧"</f>
        <v>符巧巧</v>
      </c>
      <c r="D133" s="4" t="str">
        <f t="shared" si="2"/>
        <v>女</v>
      </c>
      <c r="E133" s="4" t="str">
        <f>"1993-04-20"</f>
        <v>1993-04-20</v>
      </c>
    </row>
    <row r="134" spans="1:5" s="1" customFormat="1" ht="13.5">
      <c r="A134" s="4">
        <v>132</v>
      </c>
      <c r="B134" s="4" t="s">
        <v>6</v>
      </c>
      <c r="C134" s="4" t="str">
        <f>"吴秋青"</f>
        <v>吴秋青</v>
      </c>
      <c r="D134" s="4" t="str">
        <f t="shared" si="2"/>
        <v>女</v>
      </c>
      <c r="E134" s="4" t="str">
        <f>"1985-07-15"</f>
        <v>1985-07-15</v>
      </c>
    </row>
    <row r="135" spans="1:5" s="1" customFormat="1" ht="13.5">
      <c r="A135" s="4">
        <v>133</v>
      </c>
      <c r="B135" s="4" t="s">
        <v>6</v>
      </c>
      <c r="C135" s="4" t="str">
        <f>"邢嘉送"</f>
        <v>邢嘉送</v>
      </c>
      <c r="D135" s="4" t="str">
        <f t="shared" si="2"/>
        <v>女</v>
      </c>
      <c r="E135" s="4" t="str">
        <f>"1997-07-10"</f>
        <v>1997-07-10</v>
      </c>
    </row>
    <row r="136" spans="1:5" s="1" customFormat="1" ht="13.5">
      <c r="A136" s="4">
        <v>134</v>
      </c>
      <c r="B136" s="4" t="s">
        <v>6</v>
      </c>
      <c r="C136" s="4" t="str">
        <f>"张志霞"</f>
        <v>张志霞</v>
      </c>
      <c r="D136" s="4" t="str">
        <f t="shared" si="2"/>
        <v>女</v>
      </c>
      <c r="E136" s="4" t="str">
        <f>"1996-09-28"</f>
        <v>1996-09-28</v>
      </c>
    </row>
    <row r="137" spans="1:5" s="1" customFormat="1" ht="13.5">
      <c r="A137" s="4">
        <v>135</v>
      </c>
      <c r="B137" s="4" t="s">
        <v>6</v>
      </c>
      <c r="C137" s="4" t="str">
        <f>"王浦东"</f>
        <v>王浦东</v>
      </c>
      <c r="D137" s="4" t="str">
        <f t="shared" si="2"/>
        <v>女</v>
      </c>
      <c r="E137" s="4" t="str">
        <f>"1998-11-25"</f>
        <v>1998-11-25</v>
      </c>
    </row>
    <row r="138" spans="1:5" s="1" customFormat="1" ht="13.5">
      <c r="A138" s="4">
        <v>136</v>
      </c>
      <c r="B138" s="4" t="s">
        <v>6</v>
      </c>
      <c r="C138" s="4" t="str">
        <f>"苏晓霞"</f>
        <v>苏晓霞</v>
      </c>
      <c r="D138" s="4" t="str">
        <f t="shared" si="2"/>
        <v>女</v>
      </c>
      <c r="E138" s="4" t="str">
        <f>"1986-10-19"</f>
        <v>1986-10-19</v>
      </c>
    </row>
    <row r="139" spans="1:5" s="1" customFormat="1" ht="13.5">
      <c r="A139" s="4">
        <v>137</v>
      </c>
      <c r="B139" s="4" t="s">
        <v>6</v>
      </c>
      <c r="C139" s="4" t="str">
        <f>"巩嘉敏"</f>
        <v>巩嘉敏</v>
      </c>
      <c r="D139" s="4" t="str">
        <f t="shared" si="2"/>
        <v>女</v>
      </c>
      <c r="E139" s="4" t="str">
        <f>"1997-02-08"</f>
        <v>1997-02-08</v>
      </c>
    </row>
    <row r="140" spans="1:5" s="1" customFormat="1" ht="13.5">
      <c r="A140" s="4">
        <v>138</v>
      </c>
      <c r="B140" s="4" t="s">
        <v>6</v>
      </c>
      <c r="C140" s="4" t="str">
        <f>"罗立果"</f>
        <v>罗立果</v>
      </c>
      <c r="D140" s="4" t="str">
        <f t="shared" si="2"/>
        <v>女</v>
      </c>
      <c r="E140" s="4" t="str">
        <f>"1988-08-15"</f>
        <v>1988-08-15</v>
      </c>
    </row>
    <row r="141" spans="1:5" s="1" customFormat="1" ht="13.5">
      <c r="A141" s="4">
        <v>139</v>
      </c>
      <c r="B141" s="4" t="s">
        <v>6</v>
      </c>
      <c r="C141" s="4" t="str">
        <f>"邢亚丽"</f>
        <v>邢亚丽</v>
      </c>
      <c r="D141" s="4" t="str">
        <f t="shared" si="2"/>
        <v>女</v>
      </c>
      <c r="E141" s="4" t="str">
        <f>"1997-11-20"</f>
        <v>1997-11-20</v>
      </c>
    </row>
    <row r="142" spans="1:5" s="1" customFormat="1" ht="13.5">
      <c r="A142" s="4">
        <v>140</v>
      </c>
      <c r="B142" s="4" t="s">
        <v>6</v>
      </c>
      <c r="C142" s="4" t="str">
        <f>"吴克林"</f>
        <v>吴克林</v>
      </c>
      <c r="D142" s="4" t="str">
        <f t="shared" si="2"/>
        <v>女</v>
      </c>
      <c r="E142" s="4" t="str">
        <f>"1988-06-14"</f>
        <v>1988-06-14</v>
      </c>
    </row>
    <row r="143" spans="1:5" s="1" customFormat="1" ht="13.5">
      <c r="A143" s="4">
        <v>141</v>
      </c>
      <c r="B143" s="4" t="s">
        <v>6</v>
      </c>
      <c r="C143" s="4" t="str">
        <f>"李明利"</f>
        <v>李明利</v>
      </c>
      <c r="D143" s="4" t="str">
        <f t="shared" si="2"/>
        <v>女</v>
      </c>
      <c r="E143" s="4" t="str">
        <f>"1996-03-02"</f>
        <v>1996-03-02</v>
      </c>
    </row>
    <row r="144" spans="1:5" s="1" customFormat="1" ht="14.25">
      <c r="A144" s="4">
        <v>142</v>
      </c>
      <c r="B144" s="5" t="s">
        <v>6</v>
      </c>
      <c r="C144" s="5" t="s">
        <v>7</v>
      </c>
      <c r="D144" s="5" t="s">
        <v>8</v>
      </c>
      <c r="E144" s="6">
        <v>32075</v>
      </c>
    </row>
  </sheetData>
  <sheetProtection/>
  <mergeCells count="1">
    <mergeCell ref="A1:E1"/>
  </mergeCells>
  <printOptions/>
  <pageMargins left="0.751388888888889" right="0.751388888888889" top="0.60625" bottom="0.60625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2020-04-20T07:02:00Z</dcterms:created>
  <dcterms:modified xsi:type="dcterms:W3CDTF">2020-06-14T05:15:11Z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