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25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<sst xmlns="http://schemas.openxmlformats.org/spreadsheetml/2006/main" count="183" uniqueCount="177">
  <si>
    <t>姓名</t>
  </si>
  <si>
    <t>身份证号</t>
  </si>
  <si>
    <t>准考证号</t>
  </si>
  <si>
    <t>面试时间</t>
  </si>
  <si>
    <t>B岗进入面试名单</t>
  </si>
  <si>
    <t>610425********0687</t>
  </si>
  <si>
    <t>610402********6104</t>
  </si>
  <si>
    <t>612729********0067</t>
  </si>
  <si>
    <t>612728********2220</t>
  </si>
  <si>
    <t>610526********2220</t>
  </si>
  <si>
    <t>610124********0625</t>
  </si>
  <si>
    <t>610122********3747</t>
  </si>
  <si>
    <t>610425********3079</t>
  </si>
  <si>
    <t>612722********0024</t>
  </si>
  <si>
    <t>610402********7506</t>
  </si>
  <si>
    <t>610121********2203</t>
  </si>
  <si>
    <t>612429********5654</t>
  </si>
  <si>
    <t>610702********0945</t>
  </si>
  <si>
    <t>610427********1030</t>
  </si>
  <si>
    <t>610323********3362</t>
  </si>
  <si>
    <t>610425********112X</t>
  </si>
  <si>
    <t>610430********0047</t>
  </si>
  <si>
    <t>610424********2624</t>
  </si>
  <si>
    <t>612732********2520</t>
  </si>
  <si>
    <t>610403********0512</t>
  </si>
  <si>
    <t>610581********3426</t>
  </si>
  <si>
    <t>612723********8423</t>
  </si>
  <si>
    <t>210881********123X</t>
  </si>
  <si>
    <t>612501********0019</t>
  </si>
  <si>
    <t>612526********7103</t>
  </si>
  <si>
    <t>610481********5045</t>
  </si>
  <si>
    <t>612522********5117</t>
  </si>
  <si>
    <t>610402********0806</t>
  </si>
  <si>
    <t>610402********5604</t>
  </si>
  <si>
    <t>610425********1743</t>
  </si>
  <si>
    <t>610425********1315</t>
  </si>
  <si>
    <t>610423********1758</t>
  </si>
  <si>
    <t>612722********6363</t>
  </si>
  <si>
    <t>610402********0297</t>
  </si>
  <si>
    <t>622623********0023</t>
  </si>
  <si>
    <t>610424********2044</t>
  </si>
  <si>
    <t>612728********0222</t>
  </si>
  <si>
    <t>610481********0561</t>
  </si>
  <si>
    <t>610404********3036</t>
  </si>
  <si>
    <t>610404********0048</t>
  </si>
  <si>
    <t>610124********1848</t>
  </si>
  <si>
    <t>610104********4422</t>
  </si>
  <si>
    <t>610402********3989</t>
  </si>
  <si>
    <t>610431********3969</t>
  </si>
  <si>
    <t>610222********001X</t>
  </si>
  <si>
    <t>612701********3648</t>
  </si>
  <si>
    <t>610623********0124</t>
  </si>
  <si>
    <t>610404********0522</t>
  </si>
  <si>
    <t>371521********6925</t>
  </si>
  <si>
    <t>610324********1017</t>
  </si>
  <si>
    <t>612729********1228</t>
  </si>
  <si>
    <t>612727********0424</t>
  </si>
  <si>
    <t>610402********7503</t>
  </si>
  <si>
    <t>142724********1245</t>
  </si>
  <si>
    <t>610402********4829</t>
  </si>
  <si>
    <t>612423********0029</t>
  </si>
  <si>
    <t>610402********6543</t>
  </si>
  <si>
    <t>610430********2536</t>
  </si>
  <si>
    <t>610402********0307</t>
  </si>
  <si>
    <t>610402********1203</t>
  </si>
  <si>
    <t>610525********0821</t>
  </si>
  <si>
    <t>610324********2566</t>
  </si>
  <si>
    <t>610632********0527</t>
  </si>
  <si>
    <t>610404********051X</t>
  </si>
  <si>
    <t>612728********2421</t>
  </si>
  <si>
    <t>610402********7541</t>
  </si>
  <si>
    <t>610111********1527</t>
  </si>
  <si>
    <t>610431********0018</t>
  </si>
  <si>
    <t>610404********0519</t>
  </si>
  <si>
    <t>610425********0218</t>
  </si>
  <si>
    <t>610425********0040</t>
  </si>
  <si>
    <t>612701********1824</t>
  </si>
  <si>
    <t>612728********0213</t>
  </si>
  <si>
    <t>612730********0711</t>
  </si>
  <si>
    <t>610428********104X</t>
  </si>
  <si>
    <t>430408********151X</t>
  </si>
  <si>
    <t>610424********2628</t>
  </si>
  <si>
    <t>622424********0854</t>
  </si>
  <si>
    <t>610402********5207</t>
  </si>
  <si>
    <t>610402********4799</t>
  </si>
  <si>
    <t>610402********7514</t>
  </si>
  <si>
    <t>610424********2326</t>
  </si>
  <si>
    <t>610429********1723</t>
  </si>
  <si>
    <t>612325********0017</t>
  </si>
  <si>
    <t>610404********2032</t>
  </si>
  <si>
    <t>612301********4334</t>
  </si>
  <si>
    <t>420281********2471</t>
  </si>
  <si>
    <t>610425********0411</t>
  </si>
  <si>
    <t>610402********399X</t>
  </si>
  <si>
    <t>612525********4831</t>
  </si>
  <si>
    <t>610425********1113</t>
  </si>
  <si>
    <t>610425********2856</t>
  </si>
  <si>
    <t>610322********581X</t>
  </si>
  <si>
    <t>610425********0216</t>
  </si>
  <si>
    <t>612730********0751</t>
  </si>
  <si>
    <t>612727********5711</t>
  </si>
  <si>
    <t>610125********0014</t>
  </si>
  <si>
    <t>610402********6097</t>
  </si>
  <si>
    <t>610629********5010</t>
  </si>
  <si>
    <t>610402********5612</t>
  </si>
  <si>
    <t>610624********051X</t>
  </si>
  <si>
    <t>610402********5198</t>
  </si>
  <si>
    <t>360402********3858</t>
  </si>
  <si>
    <t>610427********0016</t>
  </si>
  <si>
    <t>610402********649X</t>
  </si>
  <si>
    <t>610402********6093</t>
  </si>
  <si>
    <t>610402********6497</t>
  </si>
  <si>
    <t>610424********4976</t>
  </si>
  <si>
    <t>610425********1714</t>
  </si>
  <si>
    <t>610425********3052</t>
  </si>
  <si>
    <t>610481********0017</t>
  </si>
  <si>
    <t>610125********3110</t>
  </si>
  <si>
    <t>610404********2538</t>
  </si>
  <si>
    <t>610427********1930</t>
  </si>
  <si>
    <t>610404********6517</t>
  </si>
  <si>
    <t>622322********0612</t>
  </si>
  <si>
    <t>610430********3819</t>
  </si>
  <si>
    <t>610404********0015</t>
  </si>
  <si>
    <t>610404********1070</t>
  </si>
  <si>
    <t>612728********1210</t>
  </si>
  <si>
    <t>610402********1192</t>
  </si>
  <si>
    <t>610404********2051</t>
  </si>
  <si>
    <t>610402********3892</t>
  </si>
  <si>
    <t>612501********3191</t>
  </si>
  <si>
    <t>610125********1219</t>
  </si>
  <si>
    <t>610404********053X</t>
  </si>
  <si>
    <t>610525********0016</t>
  </si>
  <si>
    <t>610404********5014</t>
  </si>
  <si>
    <t>610404********4518</t>
  </si>
  <si>
    <t>610402********3914</t>
  </si>
  <si>
    <t>610402********0790</t>
  </si>
  <si>
    <t>610402********3958</t>
  </si>
  <si>
    <t>610402********0798</t>
  </si>
  <si>
    <t>610404********4514</t>
  </si>
  <si>
    <t>610102********3111</t>
  </si>
  <si>
    <t>610481********5817</t>
  </si>
  <si>
    <t>610402********3895</t>
  </si>
  <si>
    <t>610481********053X</t>
  </si>
  <si>
    <t>610427********3015</t>
  </si>
  <si>
    <t>610523********2015</t>
  </si>
  <si>
    <t>620103********1936</t>
  </si>
  <si>
    <t>610402********7512</t>
  </si>
  <si>
    <t>612730********0614</t>
  </si>
  <si>
    <t>610423********4131</t>
  </si>
  <si>
    <t>610402********1198</t>
  </si>
  <si>
    <t>610221********4114</t>
  </si>
  <si>
    <t>610525********0097</t>
  </si>
  <si>
    <t>152326********531X</t>
  </si>
  <si>
    <t>610431********0615</t>
  </si>
  <si>
    <t>610402********0793</t>
  </si>
  <si>
    <t>610402********7494</t>
  </si>
  <si>
    <t>610427********1631</t>
  </si>
  <si>
    <t>610623********1516</t>
  </si>
  <si>
    <t>610402********0797</t>
  </si>
  <si>
    <t>610402********6514</t>
  </si>
  <si>
    <t>610424********3175</t>
  </si>
  <si>
    <t>610582********6030</t>
  </si>
  <si>
    <t>610424********3174</t>
  </si>
  <si>
    <t>610322********2954</t>
  </si>
  <si>
    <t>610426********1513</t>
  </si>
  <si>
    <t>610402********651X</t>
  </si>
  <si>
    <t>610402********3913</t>
  </si>
  <si>
    <t>610402********6517</t>
  </si>
  <si>
    <t>610402********6491</t>
  </si>
  <si>
    <t>612729********2119</t>
  </si>
  <si>
    <t>A岗进入面试名单</t>
  </si>
  <si>
    <t>面试时间</t>
  </si>
  <si>
    <t>姓名</t>
  </si>
  <si>
    <t>身份证号</t>
  </si>
  <si>
    <t>准考证号</t>
  </si>
  <si>
    <t>2019-7-20上午
7:30-12:00</t>
  </si>
  <si>
    <t>2019-7-20下午
12:30-18:00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</si>
</sst>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31" fontId="0" fillId="33" borderId="19" xfId="0" applyNumberFormat="1" applyFill="1" applyBorder="1" applyAlignment="1">
      <alignment horizontal="center" vertical="center" wrapText="1"/>
    </xf>
    <xf numFmtId="31" fontId="0" fillId="33" borderId="24" xfId="0" applyNumberFormat="1" applyFill="1" applyBorder="1" applyAlignment="1">
      <alignment horizontal="center" vertical="center" wrapText="1"/>
    </xf>
    <xf numFmtId="31" fontId="0" fillId="33" borderId="25" xfId="0" applyNumberFormat="1" applyFill="1" applyBorder="1" applyAlignment="1">
      <alignment horizontal="center" vertical="center" wrapText="1"/>
    </xf>
    <xf numFmtId="31" fontId="0" fillId="33" borderId="26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3"/>
  <sheetViews>
    <sheetView tabSelected="1" zoomScale="85" zoomScaleNormal="85" zoomScalePageLayoutView="0" workbookViewId="0" topLeftCell="A133">
      <selection activeCell="H157" sqref="H157"/>
    </sheetView>
  </sheetViews>
  <sheetFormatPr defaultColWidth="9.140625" defaultRowHeight="15"/>
  <cols>
    <col min="2" max="2" width="14.140625" style="0" customWidth="1"/>
    <col min="3" max="3" width="7.140625" style="1" bestFit="1" customWidth="1"/>
    <col min="4" max="4" width="20.421875" style="1" bestFit="1" customWidth="1"/>
    <col min="5" max="5" width="13.00390625" style="1" customWidth="1"/>
    <col min="6" max="6" width="16.28125" style="1" customWidth="1"/>
    <col min="7" max="8" width="9.00390625" style="2" customWidth="1"/>
    <col min="9" max="9" width="20.421875" style="2" bestFit="1" customWidth="1"/>
    <col min="10" max="10" width="12.7109375" style="2" bestFit="1" customWidth="1"/>
  </cols>
  <sheetData>
    <row r="1" spans="2:5" ht="28.5" customHeight="1" thickBot="1">
      <c r="B1" s="22" t="s">
        <v>170</v>
      </c>
      <c r="C1" s="22"/>
      <c r="D1" s="22"/>
      <c r="E1" s="22"/>
    </row>
    <row r="2" spans="2:10" s="13" customFormat="1" ht="33.75" customHeight="1" thickBot="1">
      <c r="B2" s="17" t="s">
        <v>3</v>
      </c>
      <c r="C2" s="18" t="s">
        <v>0</v>
      </c>
      <c r="D2" s="18" t="s">
        <v>1</v>
      </c>
      <c r="E2" s="19" t="s">
        <v>2</v>
      </c>
      <c r="F2" s="11"/>
      <c r="G2" s="12"/>
      <c r="H2" s="12"/>
      <c r="I2" s="12"/>
      <c r="J2" s="12"/>
    </row>
    <row r="3" spans="2:5" ht="13.5" customHeight="1">
      <c r="B3" s="26" t="s">
        <v>175</v>
      </c>
      <c r="C3" s="9" t="str">
        <f>"白玉迪"</f>
        <v>白玉迪</v>
      </c>
      <c r="D3" s="9" t="s">
        <v>5</v>
      </c>
      <c r="E3" s="10" t="str">
        <f>"20190010425"</f>
        <v>20190010425</v>
      </c>
    </row>
    <row r="4" spans="2:5" ht="13.5">
      <c r="B4" s="27"/>
      <c r="C4" s="3" t="str">
        <f>"曹瑞"</f>
        <v>曹瑞</v>
      </c>
      <c r="D4" s="3" t="s">
        <v>6</v>
      </c>
      <c r="E4" s="4" t="str">
        <f>"20190010625"</f>
        <v>20190010625</v>
      </c>
    </row>
    <row r="5" spans="2:5" ht="13.5">
      <c r="B5" s="27"/>
      <c r="C5" s="3" t="str">
        <f>"曹艺璇"</f>
        <v>曹艺璇</v>
      </c>
      <c r="D5" s="3" t="s">
        <v>7</v>
      </c>
      <c r="E5" s="4" t="str">
        <f>"20190010320"</f>
        <v>20190010320</v>
      </c>
    </row>
    <row r="6" spans="2:5" ht="13.5">
      <c r="B6" s="27"/>
      <c r="C6" s="3" t="str">
        <f>"常蕊"</f>
        <v>常蕊</v>
      </c>
      <c r="D6" s="3" t="s">
        <v>8</v>
      </c>
      <c r="E6" s="4" t="str">
        <f>"20190010411"</f>
        <v>20190010411</v>
      </c>
    </row>
    <row r="7" spans="2:5" ht="13.5">
      <c r="B7" s="27"/>
      <c r="C7" s="3" t="str">
        <f>"陈玉洁"</f>
        <v>陈玉洁</v>
      </c>
      <c r="D7" s="3" t="s">
        <v>9</v>
      </c>
      <c r="E7" s="4" t="str">
        <f>"20190010808"</f>
        <v>20190010808</v>
      </c>
    </row>
    <row r="8" spans="2:5" ht="13.5">
      <c r="B8" s="27"/>
      <c r="C8" s="3" t="str">
        <f>"陈哲"</f>
        <v>陈哲</v>
      </c>
      <c r="D8" s="3" t="s">
        <v>10</v>
      </c>
      <c r="E8" s="4" t="str">
        <f>"20190010719"</f>
        <v>20190010719</v>
      </c>
    </row>
    <row r="9" spans="2:5" ht="13.5">
      <c r="B9" s="27"/>
      <c r="C9" s="3" t="str">
        <f>"崔凡"</f>
        <v>崔凡</v>
      </c>
      <c r="D9" s="3" t="s">
        <v>11</v>
      </c>
      <c r="E9" s="4" t="str">
        <f>"20190010629"</f>
        <v>20190010629</v>
      </c>
    </row>
    <row r="10" spans="2:5" ht="13.5">
      <c r="B10" s="27"/>
      <c r="C10" s="3" t="str">
        <f>"董鑫"</f>
        <v>董鑫</v>
      </c>
      <c r="D10" s="3" t="s">
        <v>12</v>
      </c>
      <c r="E10" s="4" t="str">
        <f>"20190010715"</f>
        <v>20190010715</v>
      </c>
    </row>
    <row r="11" spans="2:5" ht="13.5">
      <c r="B11" s="27"/>
      <c r="C11" s="3" t="str">
        <f>"杜瑶"</f>
        <v>杜瑶</v>
      </c>
      <c r="D11" s="3" t="s">
        <v>13</v>
      </c>
      <c r="E11" s="4" t="str">
        <f>"20190010313"</f>
        <v>20190010313</v>
      </c>
    </row>
    <row r="12" spans="2:5" ht="13.5">
      <c r="B12" s="27"/>
      <c r="C12" s="3" t="str">
        <f>"段欣芸"</f>
        <v>段欣芸</v>
      </c>
      <c r="D12" s="3" t="s">
        <v>14</v>
      </c>
      <c r="E12" s="4" t="str">
        <f>"20190010910"</f>
        <v>20190010910</v>
      </c>
    </row>
    <row r="13" spans="2:5" ht="13.5">
      <c r="B13" s="27"/>
      <c r="C13" s="3" t="str">
        <f>"樊瑾"</f>
        <v>樊瑾</v>
      </c>
      <c r="D13" s="3" t="s">
        <v>15</v>
      </c>
      <c r="E13" s="4" t="str">
        <f>"20190010513"</f>
        <v>20190010513</v>
      </c>
    </row>
    <row r="14" spans="2:5" ht="13.5">
      <c r="B14" s="27"/>
      <c r="C14" s="3" t="str">
        <f>"樊述林"</f>
        <v>樊述林</v>
      </c>
      <c r="D14" s="3" t="s">
        <v>16</v>
      </c>
      <c r="E14" s="4" t="str">
        <f>"20190010405"</f>
        <v>20190010405</v>
      </c>
    </row>
    <row r="15" spans="2:5" ht="13.5">
      <c r="B15" s="27"/>
      <c r="C15" s="3" t="str">
        <f>"范飞"</f>
        <v>范飞</v>
      </c>
      <c r="D15" s="3" t="s">
        <v>17</v>
      </c>
      <c r="E15" s="4" t="str">
        <f>"20190010515"</f>
        <v>20190010515</v>
      </c>
    </row>
    <row r="16" spans="2:5" ht="13.5">
      <c r="B16" s="27"/>
      <c r="C16" s="3" t="str">
        <f>"冯鑫"</f>
        <v>冯鑫</v>
      </c>
      <c r="D16" s="3" t="s">
        <v>18</v>
      </c>
      <c r="E16" s="4" t="str">
        <f>"20190010309"</f>
        <v>20190010309</v>
      </c>
    </row>
    <row r="17" spans="2:5" ht="13.5">
      <c r="B17" s="27"/>
      <c r="C17" s="3" t="str">
        <f>"高晓琼"</f>
        <v>高晓琼</v>
      </c>
      <c r="D17" s="3" t="s">
        <v>19</v>
      </c>
      <c r="E17" s="4" t="str">
        <f>"20190010102"</f>
        <v>20190010102</v>
      </c>
    </row>
    <row r="18" spans="2:5" ht="13.5">
      <c r="B18" s="27"/>
      <c r="C18" s="3" t="str">
        <f>"苟宁"</f>
        <v>苟宁</v>
      </c>
      <c r="D18" s="3" t="s">
        <v>20</v>
      </c>
      <c r="E18" s="4" t="str">
        <f>"20190011030"</f>
        <v>20190011030</v>
      </c>
    </row>
    <row r="19" spans="2:5" ht="13.5">
      <c r="B19" s="27"/>
      <c r="C19" s="3" t="str">
        <f>"苟瑞"</f>
        <v>苟瑞</v>
      </c>
      <c r="D19" s="3" t="s">
        <v>21</v>
      </c>
      <c r="E19" s="4" t="str">
        <f>"20190010222"</f>
        <v>20190010222</v>
      </c>
    </row>
    <row r="20" spans="2:5" ht="13.5">
      <c r="B20" s="27"/>
      <c r="C20" s="3" t="str">
        <f>"胡海鑫"</f>
        <v>胡海鑫</v>
      </c>
      <c r="D20" s="3" t="s">
        <v>22</v>
      </c>
      <c r="E20" s="4" t="str">
        <f>"20190011012"</f>
        <v>20190011012</v>
      </c>
    </row>
    <row r="21" spans="2:5" ht="13.5">
      <c r="B21" s="27"/>
      <c r="C21" s="3" t="str">
        <f>"胡美宁"</f>
        <v>胡美宁</v>
      </c>
      <c r="D21" s="3" t="s">
        <v>23</v>
      </c>
      <c r="E21" s="4" t="str">
        <f>"20190010408"</f>
        <v>20190010408</v>
      </c>
    </row>
    <row r="22" spans="2:5" ht="13.5">
      <c r="B22" s="27"/>
      <c r="C22" s="3" t="str">
        <f>"胡孟岳"</f>
        <v>胡孟岳</v>
      </c>
      <c r="D22" s="3" t="s">
        <v>24</v>
      </c>
      <c r="E22" s="4" t="str">
        <f>"20190010421"</f>
        <v>20190010421</v>
      </c>
    </row>
    <row r="23" spans="2:5" ht="13.5">
      <c r="B23" s="27"/>
      <c r="C23" s="3" t="str">
        <f>"冀靖宇"</f>
        <v>冀靖宇</v>
      </c>
      <c r="D23" s="3" t="s">
        <v>25</v>
      </c>
      <c r="E23" s="4" t="str">
        <f>"20190011107"</f>
        <v>20190011107</v>
      </c>
    </row>
    <row r="24" spans="2:5" ht="13.5">
      <c r="B24" s="27"/>
      <c r="C24" s="3" t="str">
        <f>"贾小红"</f>
        <v>贾小红</v>
      </c>
      <c r="D24" s="3" t="s">
        <v>26</v>
      </c>
      <c r="E24" s="4" t="str">
        <f>"20190010712"</f>
        <v>20190010712</v>
      </c>
    </row>
    <row r="25" spans="2:5" ht="13.5">
      <c r="B25" s="27"/>
      <c r="C25" s="3" t="str">
        <f>"孔祥钧"</f>
        <v>孔祥钧</v>
      </c>
      <c r="D25" s="3" t="s">
        <v>27</v>
      </c>
      <c r="E25" s="4" t="str">
        <f>"20190011013"</f>
        <v>20190011013</v>
      </c>
    </row>
    <row r="26" spans="2:5" ht="13.5">
      <c r="B26" s="27"/>
      <c r="C26" s="3" t="str">
        <f>"雷权"</f>
        <v>雷权</v>
      </c>
      <c r="D26" s="3" t="s">
        <v>28</v>
      </c>
      <c r="E26" s="4" t="str">
        <f>"20190010306"</f>
        <v>20190010306</v>
      </c>
    </row>
    <row r="27" spans="2:5" ht="13.5">
      <c r="B27" s="27"/>
      <c r="C27" s="3" t="str">
        <f>"李百宏"</f>
        <v>李百宏</v>
      </c>
      <c r="D27" s="3" t="s">
        <v>29</v>
      </c>
      <c r="E27" s="4" t="str">
        <f>"20190010901"</f>
        <v>20190010901</v>
      </c>
    </row>
    <row r="28" spans="2:5" ht="13.5">
      <c r="B28" s="27"/>
      <c r="C28" s="3" t="str">
        <f>"李梦菲"</f>
        <v>李梦菲</v>
      </c>
      <c r="D28" s="3" t="s">
        <v>30</v>
      </c>
      <c r="E28" s="4" t="str">
        <f>"20190010308"</f>
        <v>20190010308</v>
      </c>
    </row>
    <row r="29" spans="2:5" ht="13.5">
      <c r="B29" s="27"/>
      <c r="C29" s="3" t="str">
        <f>"李鹏"</f>
        <v>李鹏</v>
      </c>
      <c r="D29" s="3" t="s">
        <v>31</v>
      </c>
      <c r="E29" s="4" t="str">
        <f>"20190010630"</f>
        <v>20190010630</v>
      </c>
    </row>
    <row r="30" spans="2:5" ht="13.5">
      <c r="B30" s="27"/>
      <c r="C30" s="3" t="str">
        <f>"李旭"</f>
        <v>李旭</v>
      </c>
      <c r="D30" s="3" t="s">
        <v>32</v>
      </c>
      <c r="E30" s="4" t="str">
        <f>"20190010716"</f>
        <v>20190010716</v>
      </c>
    </row>
    <row r="31" spans="2:5" ht="13.5">
      <c r="B31" s="27"/>
      <c r="C31" s="3" t="str">
        <f>"林茗含"</f>
        <v>林茗含</v>
      </c>
      <c r="D31" s="3" t="s">
        <v>33</v>
      </c>
      <c r="E31" s="4" t="str">
        <f>"20190010802"</f>
        <v>20190010802</v>
      </c>
    </row>
    <row r="32" spans="2:5" ht="13.5">
      <c r="B32" s="27"/>
      <c r="C32" s="3" t="str">
        <f>"刘佳敏"</f>
        <v>刘佳敏</v>
      </c>
      <c r="D32" s="3" t="s">
        <v>34</v>
      </c>
      <c r="E32" s="4" t="str">
        <f>"20190010311"</f>
        <v>20190010311</v>
      </c>
    </row>
    <row r="33" spans="2:5" ht="13.5">
      <c r="B33" s="27"/>
      <c r="C33" s="3" t="str">
        <f>"刘佳伟"</f>
        <v>刘佳伟</v>
      </c>
      <c r="D33" s="3" t="s">
        <v>35</v>
      </c>
      <c r="E33" s="4" t="str">
        <f>"20190010602"</f>
        <v>20190010602</v>
      </c>
    </row>
    <row r="34" spans="2:5" ht="13.5">
      <c r="B34" s="27"/>
      <c r="C34" s="3" t="str">
        <f>"刘柯"</f>
        <v>刘柯</v>
      </c>
      <c r="D34" s="3" t="s">
        <v>36</v>
      </c>
      <c r="E34" s="4" t="str">
        <f>"20190011022"</f>
        <v>20190011022</v>
      </c>
    </row>
    <row r="35" spans="2:5" ht="13.5">
      <c r="B35" s="27"/>
      <c r="C35" s="3" t="str">
        <f>"刘艳丽"</f>
        <v>刘艳丽</v>
      </c>
      <c r="D35" s="3" t="s">
        <v>37</v>
      </c>
      <c r="E35" s="4" t="str">
        <f>"20190010906"</f>
        <v>20190010906</v>
      </c>
    </row>
    <row r="36" spans="2:5" ht="13.5">
      <c r="B36" s="27"/>
      <c r="C36" s="3" t="str">
        <f>"刘哲铭"</f>
        <v>刘哲铭</v>
      </c>
      <c r="D36" s="3" t="s">
        <v>38</v>
      </c>
      <c r="E36" s="4" t="str">
        <f>"20190011023"</f>
        <v>20190011023</v>
      </c>
    </row>
    <row r="37" spans="2:5" ht="13.5">
      <c r="B37" s="27"/>
      <c r="C37" s="3" t="str">
        <f>"罗艺轩"</f>
        <v>罗艺轩</v>
      </c>
      <c r="D37" s="3" t="s">
        <v>39</v>
      </c>
      <c r="E37" s="4" t="str">
        <f>"20190010207"</f>
        <v>20190010207</v>
      </c>
    </row>
    <row r="38" spans="2:5" ht="13.5">
      <c r="B38" s="27"/>
      <c r="C38" s="3" t="str">
        <f>"吕静"</f>
        <v>吕静</v>
      </c>
      <c r="D38" s="3" t="s">
        <v>40</v>
      </c>
      <c r="E38" s="4" t="str">
        <f>"20190010817"</f>
        <v>20190010817</v>
      </c>
    </row>
    <row r="39" spans="2:5" ht="13.5">
      <c r="B39" s="27"/>
      <c r="C39" s="3" t="str">
        <f>"马莉"</f>
        <v>马莉</v>
      </c>
      <c r="D39" s="3" t="s">
        <v>41</v>
      </c>
      <c r="E39" s="4" t="str">
        <f>"20190010606"</f>
        <v>20190010606</v>
      </c>
    </row>
    <row r="40" spans="2:5" ht="13.5">
      <c r="B40" s="27"/>
      <c r="C40" s="3" t="str">
        <f>"马重阳"</f>
        <v>马重阳</v>
      </c>
      <c r="D40" s="3" t="s">
        <v>42</v>
      </c>
      <c r="E40" s="4" t="str">
        <f>"20190010307"</f>
        <v>20190010307</v>
      </c>
    </row>
    <row r="41" spans="2:5" ht="13.5">
      <c r="B41" s="27"/>
      <c r="C41" s="3" t="str">
        <f>"毛宁"</f>
        <v>毛宁</v>
      </c>
      <c r="D41" s="3" t="s">
        <v>43</v>
      </c>
      <c r="E41" s="4" t="str">
        <f>"20190010211"</f>
        <v>20190010211</v>
      </c>
    </row>
    <row r="42" spans="2:5" ht="14.25" thickBot="1">
      <c r="B42" s="28"/>
      <c r="C42" s="5" t="str">
        <f>"梅松竹"</f>
        <v>梅松竹</v>
      </c>
      <c r="D42" s="5" t="s">
        <v>44</v>
      </c>
      <c r="E42" s="6" t="str">
        <f>"20190011110"</f>
        <v>20190011110</v>
      </c>
    </row>
    <row r="43" spans="2:5" ht="13.5">
      <c r="B43" s="24" t="s">
        <v>176</v>
      </c>
      <c r="C43" s="7" t="str">
        <f>"庞科莉"</f>
        <v>庞科莉</v>
      </c>
      <c r="D43" s="7" t="s">
        <v>45</v>
      </c>
      <c r="E43" s="8" t="str">
        <f>"20190010402"</f>
        <v>20190010402</v>
      </c>
    </row>
    <row r="44" spans="2:5" ht="13.5">
      <c r="B44" s="24"/>
      <c r="C44" s="3" t="str">
        <f>"任娜"</f>
        <v>任娜</v>
      </c>
      <c r="D44" s="3" t="s">
        <v>46</v>
      </c>
      <c r="E44" s="3" t="str">
        <f>"20190010823"</f>
        <v>20190010823</v>
      </c>
    </row>
    <row r="45" spans="2:5" ht="13.5" customHeight="1">
      <c r="B45" s="24"/>
      <c r="C45" s="7" t="str">
        <f>"任园园"</f>
        <v>任园园</v>
      </c>
      <c r="D45" s="7" t="s">
        <v>32</v>
      </c>
      <c r="E45" s="8" t="str">
        <f>"20190010407"</f>
        <v>20190010407</v>
      </c>
    </row>
    <row r="46" spans="2:5" ht="13.5">
      <c r="B46" s="24"/>
      <c r="C46" s="3" t="str">
        <f>"荣夏唯"</f>
        <v>荣夏唯</v>
      </c>
      <c r="D46" s="3" t="s">
        <v>47</v>
      </c>
      <c r="E46" s="4" t="str">
        <f>"20190010430"</f>
        <v>20190010430</v>
      </c>
    </row>
    <row r="47" spans="2:5" ht="13.5">
      <c r="B47" s="24"/>
      <c r="C47" s="3" t="str">
        <f>"宋迪"</f>
        <v>宋迪</v>
      </c>
      <c r="D47" s="3" t="s">
        <v>48</v>
      </c>
      <c r="E47" s="4" t="str">
        <f>"20190010608"</f>
        <v>20190010608</v>
      </c>
    </row>
    <row r="48" spans="2:5" ht="13.5">
      <c r="B48" s="24"/>
      <c r="C48" s="3" t="str">
        <f>"孙嘉"</f>
        <v>孙嘉</v>
      </c>
      <c r="D48" s="3" t="s">
        <v>49</v>
      </c>
      <c r="E48" s="4" t="str">
        <f>"20190010117"</f>
        <v>20190010117</v>
      </c>
    </row>
    <row r="49" spans="2:5" ht="13.5">
      <c r="B49" s="24"/>
      <c r="C49" s="3" t="str">
        <f>"王换如"</f>
        <v>王换如</v>
      </c>
      <c r="D49" s="3" t="s">
        <v>50</v>
      </c>
      <c r="E49" s="4" t="str">
        <f>"20190011024"</f>
        <v>20190011024</v>
      </c>
    </row>
    <row r="50" spans="2:5" ht="13.5">
      <c r="B50" s="24"/>
      <c r="C50" s="3" t="str">
        <f>"王慧"</f>
        <v>王慧</v>
      </c>
      <c r="D50" s="3" t="s">
        <v>51</v>
      </c>
      <c r="E50" s="4" t="str">
        <f>"20190010403"</f>
        <v>20190010403</v>
      </c>
    </row>
    <row r="51" spans="2:5" ht="13.5">
      <c r="B51" s="24"/>
      <c r="C51" s="3" t="str">
        <f>"王婧"</f>
        <v>王婧</v>
      </c>
      <c r="D51" s="3" t="s">
        <v>52</v>
      </c>
      <c r="E51" s="4" t="str">
        <f>"20190010705"</f>
        <v>20190010705</v>
      </c>
    </row>
    <row r="52" spans="2:5" ht="13.5">
      <c r="B52" s="24"/>
      <c r="C52" s="3" t="str">
        <f>"王丽芳"</f>
        <v>王丽芳</v>
      </c>
      <c r="D52" s="3" t="s">
        <v>53</v>
      </c>
      <c r="E52" s="4" t="str">
        <f>"20190010404"</f>
        <v>20190010404</v>
      </c>
    </row>
    <row r="53" spans="2:5" ht="13.5">
      <c r="B53" s="24"/>
      <c r="C53" s="3" t="str">
        <f>"王宁伟"</f>
        <v>王宁伟</v>
      </c>
      <c r="D53" s="3" t="s">
        <v>54</v>
      </c>
      <c r="E53" s="4" t="str">
        <f>"20190010613"</f>
        <v>20190010613</v>
      </c>
    </row>
    <row r="54" spans="2:5" ht="13.5">
      <c r="B54" s="24"/>
      <c r="C54" s="3" t="str">
        <f>"王蓉蓉"</f>
        <v>王蓉蓉</v>
      </c>
      <c r="D54" s="3" t="s">
        <v>55</v>
      </c>
      <c r="E54" s="4" t="str">
        <f>"20190010423"</f>
        <v>20190010423</v>
      </c>
    </row>
    <row r="55" spans="2:5" ht="13.5">
      <c r="B55" s="24"/>
      <c r="C55" s="3" t="str">
        <f>"王洋"</f>
        <v>王洋</v>
      </c>
      <c r="D55" s="3" t="s">
        <v>56</v>
      </c>
      <c r="E55" s="4" t="str">
        <f>"20190010514"</f>
        <v>20190010514</v>
      </c>
    </row>
    <row r="56" spans="2:5" ht="13.5">
      <c r="B56" s="24"/>
      <c r="C56" s="3" t="str">
        <f>"王雨欣"</f>
        <v>王雨欣</v>
      </c>
      <c r="D56" s="3" t="s">
        <v>57</v>
      </c>
      <c r="E56" s="4" t="str">
        <f>"20190010302"</f>
        <v>20190010302</v>
      </c>
    </row>
    <row r="57" spans="2:5" ht="13.5">
      <c r="B57" s="24"/>
      <c r="C57" s="3" t="str">
        <f>"卫晓娇"</f>
        <v>卫晓娇</v>
      </c>
      <c r="D57" s="3" t="s">
        <v>58</v>
      </c>
      <c r="E57" s="4" t="str">
        <f>"20190010927"</f>
        <v>20190010927</v>
      </c>
    </row>
    <row r="58" spans="2:5" ht="13.5">
      <c r="B58" s="24"/>
      <c r="C58" s="3" t="str">
        <f>"魏歆恩"</f>
        <v>魏歆恩</v>
      </c>
      <c r="D58" s="3" t="s">
        <v>59</v>
      </c>
      <c r="E58" s="4" t="str">
        <f>"20190010827"</f>
        <v>20190010827</v>
      </c>
    </row>
    <row r="59" spans="2:5" ht="13.5">
      <c r="B59" s="24"/>
      <c r="C59" s="3" t="str">
        <f>"邬雅枝"</f>
        <v>邬雅枝</v>
      </c>
      <c r="D59" s="3" t="s">
        <v>60</v>
      </c>
      <c r="E59" s="4" t="str">
        <f>"20190011102"</f>
        <v>20190011102</v>
      </c>
    </row>
    <row r="60" spans="2:5" ht="13.5">
      <c r="B60" s="24"/>
      <c r="C60" s="3" t="str">
        <f>"吴晨"</f>
        <v>吴晨</v>
      </c>
      <c r="D60" s="3" t="s">
        <v>61</v>
      </c>
      <c r="E60" s="4" t="str">
        <f>"20190011109"</f>
        <v>20190011109</v>
      </c>
    </row>
    <row r="61" spans="2:5" ht="13.5">
      <c r="B61" s="24"/>
      <c r="C61" s="3" t="str">
        <f>"吴一凡"</f>
        <v>吴一凡</v>
      </c>
      <c r="D61" s="3" t="s">
        <v>62</v>
      </c>
      <c r="E61" s="4" t="str">
        <f>"20190010221"</f>
        <v>20190010221</v>
      </c>
    </row>
    <row r="62" spans="2:5" ht="13.5">
      <c r="B62" s="24"/>
      <c r="C62" s="3" t="str">
        <f>"相莹"</f>
        <v>相莹</v>
      </c>
      <c r="D62" s="3" t="s">
        <v>63</v>
      </c>
      <c r="E62" s="4" t="str">
        <f>"20190011101"</f>
        <v>20190011101</v>
      </c>
    </row>
    <row r="63" spans="2:5" ht="13.5">
      <c r="B63" s="24"/>
      <c r="C63" s="3" t="str">
        <f>"邢佩雯"</f>
        <v>邢佩雯</v>
      </c>
      <c r="D63" s="3" t="s">
        <v>64</v>
      </c>
      <c r="E63" s="4" t="str">
        <f>"20190010929"</f>
        <v>20190010929</v>
      </c>
    </row>
    <row r="64" spans="2:5" ht="13.5">
      <c r="B64" s="24"/>
      <c r="C64" s="3" t="str">
        <f>"许渊媛"</f>
        <v>许渊媛</v>
      </c>
      <c r="D64" s="3" t="s">
        <v>65</v>
      </c>
      <c r="E64" s="4" t="str">
        <f>"20190010604"</f>
        <v>20190010604</v>
      </c>
    </row>
    <row r="65" spans="2:5" ht="13.5">
      <c r="B65" s="24"/>
      <c r="C65" s="3" t="str">
        <f>"薛书敏"</f>
        <v>薛书敏</v>
      </c>
      <c r="D65" s="3" t="s">
        <v>66</v>
      </c>
      <c r="E65" s="4" t="str">
        <f>"20190010305"</f>
        <v>20190010305</v>
      </c>
    </row>
    <row r="66" spans="2:5" ht="13.5">
      <c r="B66" s="24"/>
      <c r="C66" s="3" t="str">
        <f>"杨豆"</f>
        <v>杨豆</v>
      </c>
      <c r="D66" s="3" t="s">
        <v>67</v>
      </c>
      <c r="E66" s="4" t="str">
        <f>"20190010529"</f>
        <v>20190010529</v>
      </c>
    </row>
    <row r="67" spans="2:5" ht="13.5">
      <c r="B67" s="24"/>
      <c r="C67" s="3" t="str">
        <f>"杨明磊"</f>
        <v>杨明磊</v>
      </c>
      <c r="D67" s="3" t="s">
        <v>68</v>
      </c>
      <c r="E67" s="4" t="str">
        <f>"20190010228"</f>
        <v>20190010228</v>
      </c>
    </row>
    <row r="68" spans="2:5" ht="13.5">
      <c r="B68" s="24"/>
      <c r="C68" s="3" t="str">
        <f>"杨亚楠"</f>
        <v>杨亚楠</v>
      </c>
      <c r="D68" s="3" t="s">
        <v>69</v>
      </c>
      <c r="E68" s="4" t="str">
        <f>"20190010216"</f>
        <v>20190010216</v>
      </c>
    </row>
    <row r="69" spans="2:5" ht="13.5">
      <c r="B69" s="24"/>
      <c r="C69" s="3" t="str">
        <f>"姚雯"</f>
        <v>姚雯</v>
      </c>
      <c r="D69" s="3" t="s">
        <v>70</v>
      </c>
      <c r="E69" s="4" t="str">
        <f>"20190011108"</f>
        <v>20190011108</v>
      </c>
    </row>
    <row r="70" spans="2:5" ht="13.5">
      <c r="B70" s="24"/>
      <c r="C70" s="3" t="str">
        <f>"于雨露"</f>
        <v>于雨露</v>
      </c>
      <c r="D70" s="3" t="s">
        <v>71</v>
      </c>
      <c r="E70" s="4" t="str">
        <f>"20190010805"</f>
        <v>20190010805</v>
      </c>
    </row>
    <row r="71" spans="2:5" ht="13.5">
      <c r="B71" s="24"/>
      <c r="C71" s="3" t="str">
        <f>"郁斐"</f>
        <v>郁斐</v>
      </c>
      <c r="D71" s="3" t="s">
        <v>72</v>
      </c>
      <c r="E71" s="4" t="str">
        <f>"20190010816"</f>
        <v>20190010816</v>
      </c>
    </row>
    <row r="72" spans="2:5" ht="13.5">
      <c r="B72" s="24"/>
      <c r="C72" s="3" t="str">
        <f>"岳斯亮"</f>
        <v>岳斯亮</v>
      </c>
      <c r="D72" s="3" t="s">
        <v>73</v>
      </c>
      <c r="E72" s="4" t="str">
        <f>"20190010318"</f>
        <v>20190010318</v>
      </c>
    </row>
    <row r="73" spans="2:5" ht="13.5">
      <c r="B73" s="24"/>
      <c r="C73" s="3" t="str">
        <f>"张方伟"</f>
        <v>张方伟</v>
      </c>
      <c r="D73" s="3" t="s">
        <v>74</v>
      </c>
      <c r="E73" s="4" t="str">
        <f>"20190010725"</f>
        <v>20190010725</v>
      </c>
    </row>
    <row r="74" spans="2:5" ht="13.5">
      <c r="B74" s="24"/>
      <c r="C74" s="3" t="str">
        <f>"张静"</f>
        <v>张静</v>
      </c>
      <c r="D74" s="3" t="s">
        <v>75</v>
      </c>
      <c r="E74" s="4" t="str">
        <f>"20190010229"</f>
        <v>20190010229</v>
      </c>
    </row>
    <row r="75" spans="2:5" ht="13.5">
      <c r="B75" s="24"/>
      <c r="C75" s="3" t="str">
        <f>"张凯婷"</f>
        <v>张凯婷</v>
      </c>
      <c r="D75" s="3" t="s">
        <v>76</v>
      </c>
      <c r="E75" s="4" t="str">
        <f>"20190010915"</f>
        <v>20190010915</v>
      </c>
    </row>
    <row r="76" spans="2:5" ht="13.5">
      <c r="B76" s="24"/>
      <c r="C76" s="3" t="str">
        <f>"张思超"</f>
        <v>张思超</v>
      </c>
      <c r="D76" s="3" t="s">
        <v>77</v>
      </c>
      <c r="E76" s="4" t="str">
        <f>"20190010110"</f>
        <v>20190010110</v>
      </c>
    </row>
    <row r="77" spans="2:5" ht="13.5">
      <c r="B77" s="24"/>
      <c r="C77" s="3" t="str">
        <f>"张四凯"</f>
        <v>张四凯</v>
      </c>
      <c r="D77" s="3" t="s">
        <v>78</v>
      </c>
      <c r="E77" s="4" t="str">
        <f>"20190010130"</f>
        <v>20190010130</v>
      </c>
    </row>
    <row r="78" spans="2:5" ht="13.5">
      <c r="B78" s="24"/>
      <c r="C78" s="3" t="str">
        <f>"张婷"</f>
        <v>张婷</v>
      </c>
      <c r="D78" s="3" t="s">
        <v>79</v>
      </c>
      <c r="E78" s="4" t="str">
        <f>"20190010707"</f>
        <v>20190010707</v>
      </c>
    </row>
    <row r="79" spans="2:5" ht="13.5">
      <c r="B79" s="24"/>
      <c r="C79" s="3" t="str">
        <f>"张玮"</f>
        <v>张玮</v>
      </c>
      <c r="D79" s="3" t="s">
        <v>80</v>
      </c>
      <c r="E79" s="4" t="str">
        <f>"20190010928"</f>
        <v>20190010928</v>
      </c>
    </row>
    <row r="80" spans="2:5" ht="13.5">
      <c r="B80" s="24"/>
      <c r="C80" s="3" t="str">
        <f>"张文静"</f>
        <v>张文静</v>
      </c>
      <c r="D80" s="3" t="s">
        <v>81</v>
      </c>
      <c r="E80" s="4" t="str">
        <f>"20190010217"</f>
        <v>20190010217</v>
      </c>
    </row>
    <row r="81" spans="2:5" ht="13.5">
      <c r="B81" s="24"/>
      <c r="C81" s="3" t="str">
        <f>"张燕桐"</f>
        <v>张燕桐</v>
      </c>
      <c r="D81" s="3" t="s">
        <v>82</v>
      </c>
      <c r="E81" s="4" t="str">
        <f>"20190010812"</f>
        <v>20190010812</v>
      </c>
    </row>
    <row r="82" spans="2:5" ht="13.5">
      <c r="B82" s="24"/>
      <c r="C82" s="3" t="str">
        <f>"张仲"</f>
        <v>张仲</v>
      </c>
      <c r="D82" s="3" t="s">
        <v>83</v>
      </c>
      <c r="E82" s="4" t="str">
        <f>"20190010224"</f>
        <v>20190010224</v>
      </c>
    </row>
    <row r="83" spans="2:5" ht="13.5">
      <c r="B83" s="24"/>
      <c r="C83" s="3" t="str">
        <f>"赵建武"</f>
        <v>赵建武</v>
      </c>
      <c r="D83" s="3" t="s">
        <v>84</v>
      </c>
      <c r="E83" s="4" t="str">
        <f>"20190011118"</f>
        <v>20190011118</v>
      </c>
    </row>
    <row r="84" spans="2:5" ht="13.5">
      <c r="B84" s="24"/>
      <c r="C84" s="3" t="str">
        <f>"赵启元"</f>
        <v>赵启元</v>
      </c>
      <c r="D84" s="3" t="s">
        <v>85</v>
      </c>
      <c r="E84" s="4" t="str">
        <f>"20190010214"</f>
        <v>20190010214</v>
      </c>
    </row>
    <row r="85" spans="2:5" ht="13.5">
      <c r="B85" s="24"/>
      <c r="C85" s="3" t="str">
        <f>"郑露"</f>
        <v>郑露</v>
      </c>
      <c r="D85" s="3" t="s">
        <v>86</v>
      </c>
      <c r="E85" s="4" t="str">
        <f>"20190010605"</f>
        <v>20190010605</v>
      </c>
    </row>
    <row r="86" spans="2:5" ht="14.25" thickBot="1">
      <c r="B86" s="25"/>
      <c r="C86" s="5" t="str">
        <f>"朱王阳"</f>
        <v>朱王阳</v>
      </c>
      <c r="D86" s="5" t="s">
        <v>87</v>
      </c>
      <c r="E86" s="6" t="str">
        <f>"20190010713"</f>
        <v>20190010713</v>
      </c>
    </row>
    <row r="87" spans="2:5" ht="27.75" customHeight="1" thickBot="1">
      <c r="B87" s="23" t="s">
        <v>4</v>
      </c>
      <c r="C87" s="23"/>
      <c r="D87" s="23"/>
      <c r="E87" s="23"/>
    </row>
    <row r="88" spans="2:10" s="13" customFormat="1" ht="33.75" customHeight="1">
      <c r="B88" s="14" t="s">
        <v>171</v>
      </c>
      <c r="C88" s="15" t="s">
        <v>172</v>
      </c>
      <c r="D88" s="15" t="s">
        <v>173</v>
      </c>
      <c r="E88" s="16" t="s">
        <v>174</v>
      </c>
      <c r="F88" s="11"/>
      <c r="G88" s="12"/>
      <c r="H88" s="12"/>
      <c r="I88" s="12"/>
      <c r="J88" s="12"/>
    </row>
    <row r="89" spans="2:5" ht="13.5" customHeight="1">
      <c r="B89" s="29" t="s">
        <v>175</v>
      </c>
      <c r="C89" s="3" t="str">
        <f>"曹元庆"</f>
        <v>曹元庆</v>
      </c>
      <c r="D89" s="3" t="s">
        <v>110</v>
      </c>
      <c r="E89" s="4" t="str">
        <f>"20190011423"</f>
        <v>20190011423</v>
      </c>
    </row>
    <row r="90" spans="2:5" ht="13.5">
      <c r="B90" s="27"/>
      <c r="C90" s="3" t="str">
        <f>"柴国豪"</f>
        <v>柴国豪</v>
      </c>
      <c r="D90" s="3" t="s">
        <v>117</v>
      </c>
      <c r="E90" s="4" t="str">
        <f>"20190011128"</f>
        <v>20190011128</v>
      </c>
    </row>
    <row r="91" spans="2:5" ht="13.5">
      <c r="B91" s="27"/>
      <c r="C91" s="3" t="str">
        <f>"陈彬"</f>
        <v>陈彬</v>
      </c>
      <c r="D91" s="3" t="s">
        <v>113</v>
      </c>
      <c r="E91" s="4" t="str">
        <f>"20190011225"</f>
        <v>20190011225</v>
      </c>
    </row>
    <row r="92" spans="2:5" ht="13.5">
      <c r="B92" s="27"/>
      <c r="C92" s="3" t="str">
        <f>"陈永刚"</f>
        <v>陈永刚</v>
      </c>
      <c r="D92" s="3" t="s">
        <v>92</v>
      </c>
      <c r="E92" s="4" t="str">
        <f>"20190011124"</f>
        <v>20190011124</v>
      </c>
    </row>
    <row r="93" spans="2:5" ht="13.5">
      <c r="B93" s="27"/>
      <c r="C93" s="3" t="str">
        <f>"陈征"</f>
        <v>陈征</v>
      </c>
      <c r="D93" s="3" t="s">
        <v>135</v>
      </c>
      <c r="E93" s="4" t="str">
        <f>"20190011311"</f>
        <v>20190011311</v>
      </c>
    </row>
    <row r="94" spans="2:5" ht="13.5">
      <c r="B94" s="27"/>
      <c r="C94" s="3" t="str">
        <f>"崔浩"</f>
        <v>崔浩</v>
      </c>
      <c r="D94" s="3" t="s">
        <v>127</v>
      </c>
      <c r="E94" s="4" t="str">
        <f>"20190011415"</f>
        <v>20190011415</v>
      </c>
    </row>
    <row r="95" spans="2:5" ht="13.5">
      <c r="B95" s="27"/>
      <c r="C95" s="3" t="str">
        <f>"丁龙"</f>
        <v>丁龙</v>
      </c>
      <c r="D95" s="3" t="s">
        <v>121</v>
      </c>
      <c r="E95" s="4" t="str">
        <f>"20190011209"</f>
        <v>20190011209</v>
      </c>
    </row>
    <row r="96" spans="2:5" ht="13.5">
      <c r="B96" s="27"/>
      <c r="C96" s="3" t="str">
        <f>"丁鹏飞"</f>
        <v>丁鹏飞</v>
      </c>
      <c r="D96" s="3" t="s">
        <v>99</v>
      </c>
      <c r="E96" s="4" t="str">
        <f>"20190011204"</f>
        <v>20190011204</v>
      </c>
    </row>
    <row r="97" spans="2:5" ht="13.5">
      <c r="B97" s="27"/>
      <c r="C97" s="3" t="str">
        <f>"范志伟"</f>
        <v>范志伟</v>
      </c>
      <c r="D97" s="3" t="s">
        <v>129</v>
      </c>
      <c r="E97" s="4" t="str">
        <f>"20190011206"</f>
        <v>20190011206</v>
      </c>
    </row>
    <row r="98" spans="2:5" ht="13.5">
      <c r="B98" s="27"/>
      <c r="C98" s="3" t="str">
        <f>"冯顺刚"</f>
        <v>冯顺刚</v>
      </c>
      <c r="D98" s="3" t="s">
        <v>141</v>
      </c>
      <c r="E98" s="4" t="str">
        <f>"20190011228"</f>
        <v>20190011228</v>
      </c>
    </row>
    <row r="99" spans="2:5" ht="13.5">
      <c r="B99" s="27"/>
      <c r="C99" s="3" t="str">
        <f>"付琦"</f>
        <v>付琦</v>
      </c>
      <c r="D99" s="3" t="s">
        <v>142</v>
      </c>
      <c r="E99" s="4" t="str">
        <f>"20190011309"</f>
        <v>20190011309</v>
      </c>
    </row>
    <row r="100" spans="2:5" ht="13.5">
      <c r="B100" s="27"/>
      <c r="C100" s="3" t="str">
        <f>"高栋"</f>
        <v>高栋</v>
      </c>
      <c r="D100" s="3" t="s">
        <v>112</v>
      </c>
      <c r="E100" s="4" t="str">
        <f>"20190011223"</f>
        <v>20190011223</v>
      </c>
    </row>
    <row r="101" spans="2:5" ht="13.5">
      <c r="B101" s="27"/>
      <c r="C101" s="3" t="str">
        <f>"高文文"</f>
        <v>高文文</v>
      </c>
      <c r="D101" s="3" t="s">
        <v>105</v>
      </c>
      <c r="E101" s="4" t="str">
        <f>"20190011306"</f>
        <v>20190011306</v>
      </c>
    </row>
    <row r="102" spans="2:5" ht="13.5">
      <c r="B102" s="27"/>
      <c r="C102" s="3" t="str">
        <f>"宫亚刚"</f>
        <v>宫亚刚</v>
      </c>
      <c r="D102" s="3" t="s">
        <v>163</v>
      </c>
      <c r="E102" s="4" t="str">
        <f>"20190011230"</f>
        <v>20190011230</v>
      </c>
    </row>
    <row r="103" spans="2:5" ht="13.5">
      <c r="B103" s="27"/>
      <c r="C103" s="3" t="str">
        <f>"郝维涛"</f>
        <v>郝维涛</v>
      </c>
      <c r="D103" s="3" t="s">
        <v>150</v>
      </c>
      <c r="E103" s="4" t="str">
        <f>"20190011221"</f>
        <v>20190011221</v>
      </c>
    </row>
    <row r="104" spans="2:5" ht="13.5">
      <c r="B104" s="27"/>
      <c r="C104" s="3" t="str">
        <f>"何峰"</f>
        <v>何峰</v>
      </c>
      <c r="D104" s="3" t="s">
        <v>109</v>
      </c>
      <c r="E104" s="4" t="str">
        <f>"20190011125"</f>
        <v>20190011125</v>
      </c>
    </row>
    <row r="105" spans="2:5" ht="13.5">
      <c r="B105" s="27"/>
      <c r="C105" s="3" t="str">
        <f>"季林臻"</f>
        <v>季林臻</v>
      </c>
      <c r="D105" s="3" t="s">
        <v>123</v>
      </c>
      <c r="E105" s="4" t="str">
        <f>"20190011121"</f>
        <v>20190011121</v>
      </c>
    </row>
    <row r="106" spans="2:5" ht="13.5">
      <c r="B106" s="27"/>
      <c r="C106" s="3" t="str">
        <f>"姜有军"</f>
        <v>姜有军</v>
      </c>
      <c r="D106" s="3" t="s">
        <v>116</v>
      </c>
      <c r="E106" s="4" t="str">
        <f>"20190011227"</f>
        <v>20190011227</v>
      </c>
    </row>
    <row r="107" spans="2:5" ht="13.5">
      <c r="B107" s="27"/>
      <c r="C107" s="3" t="str">
        <f>"李福堂"</f>
        <v>李福堂</v>
      </c>
      <c r="D107" s="3" t="s">
        <v>152</v>
      </c>
      <c r="E107" s="4" t="str">
        <f>"20190011315"</f>
        <v>20190011315</v>
      </c>
    </row>
    <row r="108" spans="2:5" ht="13.5">
      <c r="B108" s="27"/>
      <c r="C108" s="3" t="str">
        <f>"李豪"</f>
        <v>李豪</v>
      </c>
      <c r="D108" s="3" t="s">
        <v>138</v>
      </c>
      <c r="E108" s="4" t="str">
        <f>"20190011405"</f>
        <v>20190011405</v>
      </c>
    </row>
    <row r="109" spans="2:5" ht="13.5">
      <c r="B109" s="27"/>
      <c r="C109" s="3" t="str">
        <f>"李佳豪"</f>
        <v>李佳豪</v>
      </c>
      <c r="D109" s="3" t="s">
        <v>95</v>
      </c>
      <c r="E109" s="4" t="str">
        <f>"20190011312"</f>
        <v>20190011312</v>
      </c>
    </row>
    <row r="110" spans="2:5" ht="13.5">
      <c r="B110" s="27"/>
      <c r="C110" s="3" t="str">
        <f>"李乐"</f>
        <v>李乐</v>
      </c>
      <c r="D110" s="3" t="s">
        <v>108</v>
      </c>
      <c r="E110" s="4" t="str">
        <f>"20190011205"</f>
        <v>20190011205</v>
      </c>
    </row>
    <row r="111" spans="2:5" ht="13.5">
      <c r="B111" s="27"/>
      <c r="C111" s="3" t="str">
        <f>"李亮"</f>
        <v>李亮</v>
      </c>
      <c r="D111" s="3" t="s">
        <v>161</v>
      </c>
      <c r="E111" s="4" t="str">
        <f>"20190011212"</f>
        <v>20190011212</v>
      </c>
    </row>
    <row r="112" spans="2:5" ht="13.5">
      <c r="B112" s="27"/>
      <c r="C112" s="3" t="str">
        <f>"李明璐"</f>
        <v>李明璐</v>
      </c>
      <c r="D112" s="3" t="s">
        <v>103</v>
      </c>
      <c r="E112" s="4" t="str">
        <f>"20190011419"</f>
        <v>20190011419</v>
      </c>
    </row>
    <row r="113" spans="2:5" ht="13.5">
      <c r="B113" s="27"/>
      <c r="C113" s="3" t="str">
        <f>"李谦"</f>
        <v>李谦</v>
      </c>
      <c r="D113" s="3" t="s">
        <v>143</v>
      </c>
      <c r="E113" s="4" t="str">
        <f>"20190011326"</f>
        <v>20190011326</v>
      </c>
    </row>
    <row r="114" spans="2:5" ht="13.5">
      <c r="B114" s="27"/>
      <c r="C114" s="3" t="str">
        <f>"李洋"</f>
        <v>李洋</v>
      </c>
      <c r="D114" s="3" t="s">
        <v>149</v>
      </c>
      <c r="E114" s="4" t="str">
        <f>"20190011305"</f>
        <v>20190011305</v>
      </c>
    </row>
    <row r="115" spans="2:5" ht="13.5">
      <c r="B115" s="27"/>
      <c r="C115" s="3" t="str">
        <f>"刘佳良"</f>
        <v>刘佳良</v>
      </c>
      <c r="D115" s="3" t="s">
        <v>97</v>
      </c>
      <c r="E115" s="4" t="str">
        <f>"20190011129"</f>
        <v>20190011129</v>
      </c>
    </row>
    <row r="116" spans="2:5" ht="13.5">
      <c r="B116" s="27"/>
      <c r="C116" s="3" t="str">
        <f>"刘景瑜"</f>
        <v>刘景瑜</v>
      </c>
      <c r="D116" s="3" t="s">
        <v>88</v>
      </c>
      <c r="E116" s="4" t="str">
        <f>"20190011130"</f>
        <v>20190011130</v>
      </c>
    </row>
    <row r="117" spans="2:5" ht="13.5">
      <c r="B117" s="27"/>
      <c r="C117" s="3" t="str">
        <f>"刘鹏"</f>
        <v>刘鹏</v>
      </c>
      <c r="D117" s="3" t="s">
        <v>130</v>
      </c>
      <c r="E117" s="4" t="str">
        <f>"20190011211"</f>
        <v>20190011211</v>
      </c>
    </row>
    <row r="118" spans="2:5" ht="13.5">
      <c r="B118" s="27"/>
      <c r="C118" s="3" t="str">
        <f>"刘玉豪"</f>
        <v>刘玉豪</v>
      </c>
      <c r="D118" s="3" t="s">
        <v>115</v>
      </c>
      <c r="E118" s="4" t="str">
        <f>"20190011408"</f>
        <v>20190011408</v>
      </c>
    </row>
    <row r="119" spans="2:5" ht="13.5">
      <c r="B119" s="27"/>
      <c r="C119" s="3" t="str">
        <f>"卢俊义"</f>
        <v>卢俊义</v>
      </c>
      <c r="D119" s="3" t="s">
        <v>155</v>
      </c>
      <c r="E119" s="4" t="str">
        <f>"20190011218"</f>
        <v>20190011218</v>
      </c>
    </row>
    <row r="120" spans="2:5" ht="13.5">
      <c r="B120" s="27"/>
      <c r="C120" s="3" t="str">
        <f>"马梦东"</f>
        <v>马梦东</v>
      </c>
      <c r="D120" s="3" t="s">
        <v>101</v>
      </c>
      <c r="E120" s="4" t="str">
        <f>"20190011222"</f>
        <v>20190011222</v>
      </c>
    </row>
    <row r="121" spans="2:5" ht="13.5">
      <c r="B121" s="27"/>
      <c r="C121" s="3" t="str">
        <f>"马睿"</f>
        <v>马睿</v>
      </c>
      <c r="D121" s="3" t="s">
        <v>38</v>
      </c>
      <c r="E121" s="4" t="str">
        <f>"20190011410"</f>
        <v>20190011410</v>
      </c>
    </row>
    <row r="122" spans="2:5" ht="13.5">
      <c r="B122" s="27"/>
      <c r="C122" s="3" t="str">
        <f>"马洋"</f>
        <v>马洋</v>
      </c>
      <c r="D122" s="3" t="s">
        <v>122</v>
      </c>
      <c r="E122" s="4" t="str">
        <f>"20190011224"</f>
        <v>20190011224</v>
      </c>
    </row>
    <row r="123" spans="2:5" ht="13.5">
      <c r="B123" s="27"/>
      <c r="C123" s="3" t="str">
        <f>"买小春"</f>
        <v>买小春</v>
      </c>
      <c r="D123" s="3" t="s">
        <v>164</v>
      </c>
      <c r="E123" s="4" t="str">
        <f>"20190011202"</f>
        <v>20190011202</v>
      </c>
    </row>
    <row r="124" spans="2:5" ht="13.5">
      <c r="B124" s="27"/>
      <c r="C124" s="3" t="str">
        <f>"米晨昇"</f>
        <v>米晨昇</v>
      </c>
      <c r="D124" s="3" t="s">
        <v>114</v>
      </c>
      <c r="E124" s="4" t="str">
        <f>"20190011301"</f>
        <v>20190011301</v>
      </c>
    </row>
    <row r="125" spans="2:5" ht="13.5">
      <c r="B125" s="27"/>
      <c r="C125" s="3" t="str">
        <f>"蒲银梁"</f>
        <v>蒲银梁</v>
      </c>
      <c r="D125" s="3" t="s">
        <v>100</v>
      </c>
      <c r="E125" s="4" t="str">
        <f>"20190011216"</f>
        <v>20190011216</v>
      </c>
    </row>
    <row r="126" spans="2:5" ht="13.5">
      <c r="B126" s="27"/>
      <c r="C126" s="3" t="str">
        <f>"任宏宇"</f>
        <v>任宏宇</v>
      </c>
      <c r="D126" s="3" t="s">
        <v>124</v>
      </c>
      <c r="E126" s="4" t="str">
        <f>"20190011302"</f>
        <v>20190011302</v>
      </c>
    </row>
    <row r="127" spans="2:5" ht="13.5">
      <c r="B127" s="27"/>
      <c r="C127" s="3" t="str">
        <f>"上官升"</f>
        <v>上官升</v>
      </c>
      <c r="D127" s="3" t="s">
        <v>148</v>
      </c>
      <c r="E127" s="4" t="str">
        <f>"20190011203"</f>
        <v>20190011203</v>
      </c>
    </row>
    <row r="128" spans="2:5" ht="14.25" thickBot="1">
      <c r="B128" s="27"/>
      <c r="C128" s="20" t="str">
        <f>"史科路"</f>
        <v>史科路</v>
      </c>
      <c r="D128" s="20" t="s">
        <v>102</v>
      </c>
      <c r="E128" s="21" t="str">
        <f>"20190011328"</f>
        <v>20190011328</v>
      </c>
    </row>
    <row r="129" spans="2:5" ht="13.5">
      <c r="B129" s="30" t="s">
        <v>176</v>
      </c>
      <c r="C129" s="9" t="str">
        <f>"史敏"</f>
        <v>史敏</v>
      </c>
      <c r="D129" s="9" t="s">
        <v>91</v>
      </c>
      <c r="E129" s="10" t="str">
        <f>"20190011319"</f>
        <v>20190011319</v>
      </c>
    </row>
    <row r="130" spans="2:5" ht="13.5">
      <c r="B130" s="31"/>
      <c r="C130" s="3" t="str">
        <f>"史兴隆"</f>
        <v>史兴隆</v>
      </c>
      <c r="D130" s="3" t="s">
        <v>167</v>
      </c>
      <c r="E130" s="4" t="str">
        <f>"20190011324"</f>
        <v>20190011324</v>
      </c>
    </row>
    <row r="131" spans="2:5" ht="13.5" customHeight="1">
      <c r="B131" s="31"/>
      <c r="C131" s="3" t="str">
        <f>"史幸龙"</f>
        <v>史幸龙</v>
      </c>
      <c r="D131" s="3" t="s">
        <v>168</v>
      </c>
      <c r="E131" s="4" t="str">
        <f>"20190011418"</f>
        <v>20190011418</v>
      </c>
    </row>
    <row r="132" spans="2:5" ht="13.5">
      <c r="B132" s="31"/>
      <c r="C132" s="3" t="str">
        <f>"田帅"</f>
        <v>田帅</v>
      </c>
      <c r="D132" s="3" t="s">
        <v>144</v>
      </c>
      <c r="E132" s="4" t="str">
        <f>"20190011401"</f>
        <v>20190011401</v>
      </c>
    </row>
    <row r="133" spans="2:5" ht="13.5">
      <c r="B133" s="31"/>
      <c r="C133" s="3" t="str">
        <f>"田智瑞"</f>
        <v>田智瑞</v>
      </c>
      <c r="D133" s="3" t="s">
        <v>126</v>
      </c>
      <c r="E133" s="4" t="str">
        <f>"20190011413"</f>
        <v>20190011413</v>
      </c>
    </row>
    <row r="134" spans="2:5" ht="13.5">
      <c r="B134" s="31"/>
      <c r="C134" s="3" t="str">
        <f>"童虎盼"</f>
        <v>童虎盼</v>
      </c>
      <c r="D134" s="3" t="s">
        <v>94</v>
      </c>
      <c r="E134" s="4" t="str">
        <f>"20190011330"</f>
        <v>20190011330</v>
      </c>
    </row>
    <row r="135" spans="2:5" ht="13.5">
      <c r="B135" s="31"/>
      <c r="C135" s="3" t="str">
        <f>"王超"</f>
        <v>王超</v>
      </c>
      <c r="D135" s="3" t="s">
        <v>133</v>
      </c>
      <c r="E135" s="4" t="str">
        <f>"20190011313"</f>
        <v>20190011313</v>
      </c>
    </row>
    <row r="136" spans="2:5" ht="13.5">
      <c r="B136" s="31"/>
      <c r="C136" s="3" t="str">
        <f>"王家浩"</f>
        <v>王家浩</v>
      </c>
      <c r="D136" s="3" t="s">
        <v>119</v>
      </c>
      <c r="E136" s="4" t="str">
        <f>"20190011310"</f>
        <v>20190011310</v>
      </c>
    </row>
    <row r="137" spans="2:5" ht="13.5">
      <c r="B137" s="31"/>
      <c r="C137" s="3" t="str">
        <f>"王磊"</f>
        <v>王磊</v>
      </c>
      <c r="D137" s="3" t="s">
        <v>90</v>
      </c>
      <c r="E137" s="4" t="str">
        <f>"20190011314"</f>
        <v>20190011314</v>
      </c>
    </row>
    <row r="138" spans="2:5" ht="13.5">
      <c r="B138" s="31"/>
      <c r="C138" s="3" t="str">
        <f>"王力"</f>
        <v>王力</v>
      </c>
      <c r="D138" s="3" t="s">
        <v>136</v>
      </c>
      <c r="E138" s="4" t="str">
        <f>"20190011322"</f>
        <v>20190011322</v>
      </c>
    </row>
    <row r="139" spans="2:5" ht="13.5">
      <c r="B139" s="31"/>
      <c r="C139" s="3" t="str">
        <f>"王瑞晨"</f>
        <v>王瑞晨</v>
      </c>
      <c r="D139" s="3" t="s">
        <v>107</v>
      </c>
      <c r="E139" s="4" t="str">
        <f>"20190011329"</f>
        <v>20190011329</v>
      </c>
    </row>
    <row r="140" spans="2:5" ht="13.5">
      <c r="B140" s="31"/>
      <c r="C140" s="3" t="str">
        <f>"王维"</f>
        <v>王维</v>
      </c>
      <c r="D140" s="3" t="s">
        <v>153</v>
      </c>
      <c r="E140" s="4" t="str">
        <f>"20190011119"</f>
        <v>20190011119</v>
      </c>
    </row>
    <row r="141" spans="2:5" ht="13.5">
      <c r="B141" s="31"/>
      <c r="C141" s="3" t="str">
        <f>"王旭"</f>
        <v>王旭</v>
      </c>
      <c r="D141" s="3" t="s">
        <v>134</v>
      </c>
      <c r="E141" s="4" t="str">
        <f>"20190011126"</f>
        <v>20190011126</v>
      </c>
    </row>
    <row r="142" spans="2:5" ht="13.5">
      <c r="B142" s="31"/>
      <c r="C142" s="3" t="str">
        <f>"王轩"</f>
        <v>王轩</v>
      </c>
      <c r="D142" s="3" t="s">
        <v>146</v>
      </c>
      <c r="E142" s="4" t="str">
        <f>"20190011219"</f>
        <v>20190011219</v>
      </c>
    </row>
    <row r="143" spans="2:5" ht="13.5">
      <c r="B143" s="31"/>
      <c r="C143" s="3" t="str">
        <f>"魏昆朋"</f>
        <v>魏昆朋</v>
      </c>
      <c r="D143" s="3" t="s">
        <v>132</v>
      </c>
      <c r="E143" s="4" t="str">
        <f>"20190011226"</f>
        <v>20190011226</v>
      </c>
    </row>
    <row r="144" spans="2:5" ht="13.5">
      <c r="B144" s="31"/>
      <c r="C144" s="3" t="str">
        <f>"魏奇嘉"</f>
        <v>魏奇嘉</v>
      </c>
      <c r="D144" s="3" t="s">
        <v>106</v>
      </c>
      <c r="E144" s="4" t="str">
        <f>"20190011327"</f>
        <v>20190011327</v>
      </c>
    </row>
    <row r="145" spans="2:5" ht="13.5">
      <c r="B145" s="31"/>
      <c r="C145" s="3" t="str">
        <f>"吴磊"</f>
        <v>吴磊</v>
      </c>
      <c r="D145" s="3" t="s">
        <v>154</v>
      </c>
      <c r="E145" s="4" t="str">
        <f>"20190011303"</f>
        <v>20190011303</v>
      </c>
    </row>
    <row r="146" spans="2:5" ht="13.5">
      <c r="B146" s="31"/>
      <c r="C146" s="3" t="str">
        <f>"谢林伟"</f>
        <v>谢林伟</v>
      </c>
      <c r="D146" s="3" t="s">
        <v>111</v>
      </c>
      <c r="E146" s="4" t="str">
        <f>"20190011316"</f>
        <v>20190011316</v>
      </c>
    </row>
    <row r="147" spans="2:5" ht="13.5">
      <c r="B147" s="31"/>
      <c r="C147" s="3" t="str">
        <f>"辛乾德"</f>
        <v>辛乾德</v>
      </c>
      <c r="D147" s="3" t="s">
        <v>120</v>
      </c>
      <c r="E147" s="4" t="str">
        <f>"20190011409"</f>
        <v>20190011409</v>
      </c>
    </row>
    <row r="148" spans="2:5" ht="13.5">
      <c r="B148" s="31"/>
      <c r="C148" s="3" t="str">
        <f>"辛勇勇"</f>
        <v>辛勇勇</v>
      </c>
      <c r="D148" s="3" t="s">
        <v>147</v>
      </c>
      <c r="E148" s="4" t="str">
        <f>"20190011308"</f>
        <v>20190011308</v>
      </c>
    </row>
    <row r="149" spans="2:5" ht="13.5">
      <c r="B149" s="31"/>
      <c r="C149" s="3" t="str">
        <f>"许汉武"</f>
        <v>许汉武</v>
      </c>
      <c r="D149" s="3" t="s">
        <v>169</v>
      </c>
      <c r="E149" s="4" t="str">
        <f>"20190011304"</f>
        <v>20190011304</v>
      </c>
    </row>
    <row r="150" spans="2:5" ht="13.5">
      <c r="B150" s="31"/>
      <c r="C150" s="3" t="str">
        <f>"许龙"</f>
        <v>许龙</v>
      </c>
      <c r="D150" s="3" t="s">
        <v>93</v>
      </c>
      <c r="E150" s="4" t="str">
        <f>"20190011317"</f>
        <v>20190011317</v>
      </c>
    </row>
    <row r="151" spans="2:5" ht="13.5">
      <c r="B151" s="31"/>
      <c r="C151" s="3" t="str">
        <f>"薛永奇"</f>
        <v>薛永奇</v>
      </c>
      <c r="D151" s="3" t="s">
        <v>137</v>
      </c>
      <c r="E151" s="4" t="str">
        <f>"20190011404"</f>
        <v>20190011404</v>
      </c>
    </row>
    <row r="152" spans="2:5" ht="13.5">
      <c r="B152" s="31"/>
      <c r="C152" s="3" t="str">
        <f>"杨柳"</f>
        <v>杨柳</v>
      </c>
      <c r="D152" s="3" t="s">
        <v>125</v>
      </c>
      <c r="E152" s="4" t="str">
        <f>"20190011406"</f>
        <v>20190011406</v>
      </c>
    </row>
    <row r="153" spans="2:5" ht="13.5">
      <c r="B153" s="31"/>
      <c r="C153" s="3" t="str">
        <f>"杨森"</f>
        <v>杨森</v>
      </c>
      <c r="D153" s="3" t="s">
        <v>151</v>
      </c>
      <c r="E153" s="4" t="str">
        <f>"20190011229"</f>
        <v>20190011229</v>
      </c>
    </row>
    <row r="154" spans="2:5" ht="13.5">
      <c r="B154" s="31"/>
      <c r="C154" s="3" t="str">
        <f>"杨艳飞"</f>
        <v>杨艳飞</v>
      </c>
      <c r="D154" s="3" t="s">
        <v>157</v>
      </c>
      <c r="E154" s="4" t="str">
        <f>"20190011127"</f>
        <v>20190011127</v>
      </c>
    </row>
    <row r="155" spans="2:5" ht="13.5">
      <c r="B155" s="31"/>
      <c r="C155" s="3" t="str">
        <f>"杨元兴"</f>
        <v>杨元兴</v>
      </c>
      <c r="D155" s="3" t="s">
        <v>158</v>
      </c>
      <c r="E155" s="4" t="str">
        <f>"20190011208"</f>
        <v>20190011208</v>
      </c>
    </row>
    <row r="156" spans="2:5" ht="13.5">
      <c r="B156" s="31"/>
      <c r="C156" s="3" t="str">
        <f>"叶松"</f>
        <v>叶松</v>
      </c>
      <c r="D156" s="3" t="s">
        <v>131</v>
      </c>
      <c r="E156" s="4" t="str">
        <f>"20190011214"</f>
        <v>20190011214</v>
      </c>
    </row>
    <row r="157" spans="2:5" ht="13.5">
      <c r="B157" s="31"/>
      <c r="C157" s="3" t="str">
        <f>"于超"</f>
        <v>于超</v>
      </c>
      <c r="D157" s="3" t="s">
        <v>162</v>
      </c>
      <c r="E157" s="4" t="str">
        <f>"20190011220"</f>
        <v>20190011220</v>
      </c>
    </row>
    <row r="158" spans="2:5" ht="13.5">
      <c r="B158" s="31"/>
      <c r="C158" s="3" t="str">
        <f>"张迪"</f>
        <v>张迪</v>
      </c>
      <c r="D158" s="3" t="s">
        <v>140</v>
      </c>
      <c r="E158" s="4" t="str">
        <f>"20190011210"</f>
        <v>20190011210</v>
      </c>
    </row>
    <row r="159" spans="2:5" ht="13.5">
      <c r="B159" s="31"/>
      <c r="C159" s="3" t="str">
        <f>"张豪"</f>
        <v>张豪</v>
      </c>
      <c r="D159" s="3" t="s">
        <v>165</v>
      </c>
      <c r="E159" s="4" t="str">
        <f>"20190011318"</f>
        <v>20190011318</v>
      </c>
    </row>
    <row r="160" spans="2:5" ht="13.5">
      <c r="B160" s="31"/>
      <c r="C160" s="3" t="str">
        <f>"张佳辉"</f>
        <v>张佳辉</v>
      </c>
      <c r="D160" s="3" t="s">
        <v>160</v>
      </c>
      <c r="E160" s="4" t="str">
        <f>"20190011403"</f>
        <v>20190011403</v>
      </c>
    </row>
    <row r="161" spans="2:5" ht="13.5">
      <c r="B161" s="31"/>
      <c r="C161" s="3" t="str">
        <f>"张坤朋"</f>
        <v>张坤朋</v>
      </c>
      <c r="D161" s="3" t="s">
        <v>128</v>
      </c>
      <c r="E161" s="4" t="str">
        <f>"20190011417"</f>
        <v>20190011417</v>
      </c>
    </row>
    <row r="162" spans="2:5" ht="13.5">
      <c r="B162" s="31"/>
      <c r="C162" s="3" t="str">
        <f>"张启超"</f>
        <v>张启超</v>
      </c>
      <c r="D162" s="3" t="s">
        <v>166</v>
      </c>
      <c r="E162" s="4" t="str">
        <f>"20190011325"</f>
        <v>20190011325</v>
      </c>
    </row>
    <row r="163" spans="2:5" ht="13.5">
      <c r="B163" s="31"/>
      <c r="C163" s="3" t="str">
        <f>"张腾钰"</f>
        <v>张腾钰</v>
      </c>
      <c r="D163" s="3" t="s">
        <v>109</v>
      </c>
      <c r="E163" s="4" t="str">
        <f>"20190011207"</f>
        <v>20190011207</v>
      </c>
    </row>
    <row r="164" spans="2:5" ht="13.5">
      <c r="B164" s="31"/>
      <c r="C164" s="3" t="str">
        <f>"张鑫"</f>
        <v>张鑫</v>
      </c>
      <c r="D164" s="3" t="s">
        <v>104</v>
      </c>
      <c r="E164" s="4" t="str">
        <f>"20190011421"</f>
        <v>20190011421</v>
      </c>
    </row>
    <row r="165" spans="2:5" ht="13.5">
      <c r="B165" s="31"/>
      <c r="C165" s="3" t="str">
        <f>"张哲"</f>
        <v>张哲</v>
      </c>
      <c r="D165" s="3" t="s">
        <v>98</v>
      </c>
      <c r="E165" s="4" t="str">
        <f>"20190011307"</f>
        <v>20190011307</v>
      </c>
    </row>
    <row r="166" spans="2:5" ht="13.5">
      <c r="B166" s="31"/>
      <c r="C166" s="3" t="str">
        <f>"张真"</f>
        <v>张真</v>
      </c>
      <c r="D166" s="3" t="s">
        <v>89</v>
      </c>
      <c r="E166" s="4" t="str">
        <f>"20190011402"</f>
        <v>20190011402</v>
      </c>
    </row>
    <row r="167" spans="2:5" ht="13.5">
      <c r="B167" s="31"/>
      <c r="C167" s="3" t="str">
        <f>"张震"</f>
        <v>张震</v>
      </c>
      <c r="D167" s="3" t="s">
        <v>156</v>
      </c>
      <c r="E167" s="4" t="str">
        <f>"20190011321"</f>
        <v>20190011321</v>
      </c>
    </row>
    <row r="168" spans="2:5" ht="13.5">
      <c r="B168" s="31"/>
      <c r="C168" s="3" t="str">
        <f>"赵帆"</f>
        <v>赵帆</v>
      </c>
      <c r="D168" s="3" t="s">
        <v>96</v>
      </c>
      <c r="E168" s="4" t="str">
        <f>"20190011411"</f>
        <v>20190011411</v>
      </c>
    </row>
    <row r="169" spans="2:5" ht="13.5">
      <c r="B169" s="31"/>
      <c r="C169" s="3" t="str">
        <f>"郑烨祺"</f>
        <v>郑烨祺</v>
      </c>
      <c r="D169" s="3" t="s">
        <v>118</v>
      </c>
      <c r="E169" s="4" t="str">
        <f>"20190011201"</f>
        <v>20190011201</v>
      </c>
    </row>
    <row r="170" spans="2:5" ht="13.5">
      <c r="B170" s="31"/>
      <c r="C170" s="3" t="str">
        <f>"郑铮"</f>
        <v>郑铮</v>
      </c>
      <c r="D170" s="3" t="s">
        <v>145</v>
      </c>
      <c r="E170" s="4" t="str">
        <f>"20190011217"</f>
        <v>20190011217</v>
      </c>
    </row>
    <row r="171" spans="2:5" ht="13.5">
      <c r="B171" s="31"/>
      <c r="C171" s="3" t="str">
        <f>"周筱星"</f>
        <v>周筱星</v>
      </c>
      <c r="D171" s="3" t="s">
        <v>149</v>
      </c>
      <c r="E171" s="4" t="str">
        <f>"20190011215"</f>
        <v>20190011215</v>
      </c>
    </row>
    <row r="172" spans="2:5" ht="13.5">
      <c r="B172" s="31"/>
      <c r="C172" s="3" t="str">
        <f>"朱百忍"</f>
        <v>朱百忍</v>
      </c>
      <c r="D172" s="3" t="s">
        <v>159</v>
      </c>
      <c r="E172" s="4" t="str">
        <f>"20190011323"</f>
        <v>20190011323</v>
      </c>
    </row>
    <row r="173" spans="2:5" ht="14.25" thickBot="1">
      <c r="B173" s="32"/>
      <c r="C173" s="5" t="str">
        <f>"宗浩"</f>
        <v>宗浩</v>
      </c>
      <c r="D173" s="5" t="s">
        <v>139</v>
      </c>
      <c r="E173" s="6" t="str">
        <f>"20190011416"</f>
        <v>20190011416</v>
      </c>
    </row>
  </sheetData>
  <sheetProtection/>
  <mergeCells count="6">
    <mergeCell ref="B1:E1"/>
    <mergeCell ref="B87:E87"/>
    <mergeCell ref="B43:B86"/>
    <mergeCell ref="B3:B42"/>
    <mergeCell ref="B89:B128"/>
    <mergeCell ref="B129:B1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2019-07-16T09:24:07Z</dcterms:modified>
  <cp:category/>
  <cp:version/>
  <cp:contentType/>
  <cp:contentStatus/>
</cp:coreProperties>
</file>